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Тендера 2023\Крымская резиденция Алушта\2 очередь (к4 к5 к6 паркинг)\Кладка газик\К-4\"/>
    </mc:Choice>
  </mc:AlternateContent>
  <xr:revisionPtr revIDLastSave="0" documentId="13_ncr:1_{3FE6EBBC-E2D8-4BBC-865A-5AEB88E2CF56}" xr6:coauthVersionLast="45" xr6:coauthVersionMax="47" xr10:uidLastSave="{00000000-0000-0000-0000-000000000000}"/>
  <bookViews>
    <workbookView xWindow="28680" yWindow="4485" windowWidth="29040" windowHeight="15990" xr2:uid="{00000000-000D-0000-FFFF-FFFF00000000}"/>
  </bookViews>
  <sheets>
    <sheet name="№1 ВОР " sheetId="8" r:id="rId1"/>
  </sheets>
  <definedNames>
    <definedName name="_xlnm._FilterDatabase" localSheetId="0" hidden="1">'№1 ВОР '!$A$9:$K$457</definedName>
    <definedName name="_xlnm.Print_Area" localSheetId="0">'№1 ВОР '!$A$1:$K$466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83" i="8" l="1"/>
  <c r="D286" i="8" s="1"/>
  <c r="D252" i="8"/>
  <c r="D257" i="8"/>
  <c r="D304" i="8"/>
  <c r="D260" i="8"/>
  <c r="D392" i="8"/>
  <c r="D397" i="8" s="1"/>
  <c r="D148" i="8"/>
  <c r="D394" i="8" l="1"/>
  <c r="D396" i="8"/>
  <c r="D395" i="8"/>
  <c r="D393" i="8"/>
  <c r="G12" i="8"/>
  <c r="H12" i="8"/>
  <c r="I12" i="8"/>
  <c r="G15" i="8"/>
  <c r="H15" i="8"/>
  <c r="I15" i="8"/>
  <c r="G16" i="8"/>
  <c r="H16" i="8"/>
  <c r="I16" i="8"/>
  <c r="G17" i="8"/>
  <c r="H17" i="8"/>
  <c r="I17" i="8"/>
  <c r="G18" i="8"/>
  <c r="H18" i="8"/>
  <c r="I18" i="8"/>
  <c r="G19" i="8"/>
  <c r="G20" i="8"/>
  <c r="G21" i="8"/>
  <c r="H21" i="8"/>
  <c r="I21" i="8"/>
  <c r="G22" i="8"/>
  <c r="G23" i="8"/>
  <c r="H23" i="8"/>
  <c r="I23" i="8"/>
  <c r="G24" i="8"/>
  <c r="H24" i="8"/>
  <c r="I24" i="8"/>
  <c r="G25" i="8"/>
  <c r="H25" i="8"/>
  <c r="I25" i="8"/>
  <c r="G26" i="8"/>
  <c r="H26" i="8"/>
  <c r="I26" i="8"/>
  <c r="G27" i="8"/>
  <c r="H27" i="8"/>
  <c r="I27" i="8"/>
  <c r="G28" i="8"/>
  <c r="G29" i="8"/>
  <c r="H29" i="8"/>
  <c r="I29" i="8"/>
  <c r="G30" i="8"/>
  <c r="G31" i="8"/>
  <c r="H31" i="8"/>
  <c r="I31" i="8"/>
  <c r="G32" i="8"/>
  <c r="H32" i="8"/>
  <c r="I32" i="8"/>
  <c r="G33" i="8"/>
  <c r="H33" i="8"/>
  <c r="I33" i="8"/>
  <c r="G34" i="8"/>
  <c r="H34" i="8"/>
  <c r="I34" i="8"/>
  <c r="G35" i="8"/>
  <c r="H35" i="8"/>
  <c r="I35" i="8"/>
  <c r="G36" i="8"/>
  <c r="H36" i="8"/>
  <c r="I36" i="8"/>
  <c r="G37" i="8"/>
  <c r="H37" i="8"/>
  <c r="I37" i="8"/>
  <c r="G38" i="8"/>
  <c r="H38" i="8"/>
  <c r="I38" i="8"/>
  <c r="G39" i="8"/>
  <c r="H39" i="8"/>
  <c r="I39" i="8"/>
  <c r="G40" i="8"/>
  <c r="H40" i="8"/>
  <c r="I40" i="8"/>
  <c r="G41" i="8"/>
  <c r="H41" i="8"/>
  <c r="I41" i="8"/>
  <c r="G42" i="8"/>
  <c r="H42" i="8"/>
  <c r="I42" i="8"/>
  <c r="G43" i="8"/>
  <c r="H43" i="8"/>
  <c r="I43" i="8"/>
  <c r="G44" i="8"/>
  <c r="H44" i="8"/>
  <c r="I44" i="8"/>
  <c r="G45" i="8"/>
  <c r="H45" i="8"/>
  <c r="I45" i="8"/>
  <c r="G46" i="8"/>
  <c r="H46" i="8"/>
  <c r="I46" i="8"/>
  <c r="G47" i="8"/>
  <c r="G48" i="8"/>
  <c r="H48" i="8"/>
  <c r="I48" i="8"/>
  <c r="G49" i="8"/>
  <c r="H49" i="8"/>
  <c r="I49" i="8"/>
  <c r="G50" i="8"/>
  <c r="H50" i="8"/>
  <c r="I50" i="8"/>
  <c r="G51" i="8"/>
  <c r="H51" i="8"/>
  <c r="I51" i="8"/>
  <c r="G52" i="8"/>
  <c r="H52" i="8"/>
  <c r="I52" i="8"/>
  <c r="G53" i="8"/>
  <c r="G54" i="8"/>
  <c r="G55" i="8"/>
  <c r="G56" i="8"/>
  <c r="G57" i="8"/>
  <c r="H57" i="8"/>
  <c r="I57" i="8"/>
  <c r="G58" i="8"/>
  <c r="G59" i="8"/>
  <c r="G60" i="8"/>
  <c r="G61" i="8"/>
  <c r="H61" i="8"/>
  <c r="I61" i="8"/>
  <c r="G62" i="8"/>
  <c r="G63" i="8"/>
  <c r="G64" i="8"/>
  <c r="G65" i="8"/>
  <c r="G66" i="8"/>
  <c r="G67" i="8"/>
  <c r="H67" i="8"/>
  <c r="I67" i="8"/>
  <c r="G68" i="8"/>
  <c r="G69" i="8"/>
  <c r="G70" i="8"/>
  <c r="G71" i="8"/>
  <c r="G72" i="8"/>
  <c r="G73" i="8"/>
  <c r="H73" i="8"/>
  <c r="I73" i="8"/>
  <c r="G74" i="8"/>
  <c r="G75" i="8"/>
  <c r="G76" i="8"/>
  <c r="G77" i="8"/>
  <c r="G78" i="8"/>
  <c r="G80" i="8"/>
  <c r="H80" i="8"/>
  <c r="I80" i="8"/>
  <c r="G81" i="8"/>
  <c r="H81" i="8"/>
  <c r="I81" i="8"/>
  <c r="G82" i="8"/>
  <c r="H82" i="8"/>
  <c r="I82" i="8"/>
  <c r="G83" i="8"/>
  <c r="H83" i="8"/>
  <c r="I83" i="8"/>
  <c r="G84" i="8"/>
  <c r="H84" i="8"/>
  <c r="I84" i="8"/>
  <c r="G85" i="8"/>
  <c r="H85" i="8"/>
  <c r="I85" i="8"/>
  <c r="G86" i="8"/>
  <c r="H86" i="8"/>
  <c r="I86" i="8"/>
  <c r="G87" i="8"/>
  <c r="H87" i="8"/>
  <c r="I87" i="8"/>
  <c r="G88" i="8"/>
  <c r="H88" i="8"/>
  <c r="I88" i="8"/>
  <c r="G89" i="8"/>
  <c r="H89" i="8"/>
  <c r="I89" i="8"/>
  <c r="G90" i="8"/>
  <c r="H90" i="8"/>
  <c r="I90" i="8"/>
  <c r="G91" i="8"/>
  <c r="H91" i="8"/>
  <c r="I91" i="8"/>
  <c r="G94" i="8"/>
  <c r="H94" i="8"/>
  <c r="I94" i="8"/>
  <c r="G97" i="8"/>
  <c r="H97" i="8"/>
  <c r="I97" i="8"/>
  <c r="G98" i="8"/>
  <c r="G99" i="8"/>
  <c r="G100" i="8"/>
  <c r="G101" i="8"/>
  <c r="H101" i="8"/>
  <c r="I101" i="8"/>
  <c r="G102" i="8"/>
  <c r="G103" i="8"/>
  <c r="G104" i="8"/>
  <c r="H104" i="8"/>
  <c r="I104" i="8"/>
  <c r="G105" i="8"/>
  <c r="G106" i="8"/>
  <c r="G107" i="8"/>
  <c r="G108" i="8"/>
  <c r="G109" i="8"/>
  <c r="H109" i="8"/>
  <c r="I109" i="8"/>
  <c r="G110" i="8"/>
  <c r="H110" i="8"/>
  <c r="I110" i="8"/>
  <c r="G111" i="8"/>
  <c r="H111" i="8"/>
  <c r="I111" i="8"/>
  <c r="G112" i="8"/>
  <c r="H112" i="8"/>
  <c r="I112" i="8"/>
  <c r="G113" i="8"/>
  <c r="H113" i="8"/>
  <c r="I113" i="8"/>
  <c r="G114" i="8"/>
  <c r="G115" i="8"/>
  <c r="G116" i="8"/>
  <c r="G117" i="8"/>
  <c r="H117" i="8"/>
  <c r="I117" i="8"/>
  <c r="G118" i="8"/>
  <c r="G119" i="8"/>
  <c r="H119" i="8"/>
  <c r="I119" i="8"/>
  <c r="G120" i="8"/>
  <c r="H120" i="8"/>
  <c r="I120" i="8"/>
  <c r="G121" i="8"/>
  <c r="H121" i="8"/>
  <c r="I121" i="8"/>
  <c r="G122" i="8"/>
  <c r="H122" i="8"/>
  <c r="I122" i="8"/>
  <c r="G123" i="8"/>
  <c r="H123" i="8"/>
  <c r="I123" i="8"/>
  <c r="G124" i="8"/>
  <c r="H124" i="8"/>
  <c r="I124" i="8"/>
  <c r="G125" i="8"/>
  <c r="H125" i="8"/>
  <c r="I125" i="8"/>
  <c r="G126" i="8"/>
  <c r="H126" i="8"/>
  <c r="I126" i="8"/>
  <c r="G127" i="8"/>
  <c r="H127" i="8"/>
  <c r="I127" i="8"/>
  <c r="G128" i="8"/>
  <c r="G129" i="8"/>
  <c r="G130" i="8"/>
  <c r="G131" i="8"/>
  <c r="G132" i="8"/>
  <c r="H132" i="8"/>
  <c r="I132" i="8"/>
  <c r="G133" i="8"/>
  <c r="G134" i="8"/>
  <c r="G135" i="8"/>
  <c r="G136" i="8"/>
  <c r="G137" i="8"/>
  <c r="G138" i="8"/>
  <c r="H138" i="8"/>
  <c r="I138" i="8"/>
  <c r="G139" i="8"/>
  <c r="G140" i="8"/>
  <c r="G141" i="8"/>
  <c r="G142" i="8"/>
  <c r="G143" i="8"/>
  <c r="G148" i="8"/>
  <c r="H148" i="8"/>
  <c r="I148" i="8"/>
  <c r="G149" i="8"/>
  <c r="G150" i="8"/>
  <c r="G151" i="8"/>
  <c r="G152" i="8"/>
  <c r="G153" i="8"/>
  <c r="G154" i="8"/>
  <c r="G155" i="8"/>
  <c r="G156" i="8"/>
  <c r="G157" i="8"/>
  <c r="G158" i="8"/>
  <c r="G159" i="8"/>
  <c r="G160" i="8"/>
  <c r="G161" i="8"/>
  <c r="G162" i="8"/>
  <c r="G163" i="8"/>
  <c r="G164" i="8"/>
  <c r="G165" i="8"/>
  <c r="G166" i="8"/>
  <c r="G167" i="8"/>
  <c r="G168" i="8"/>
  <c r="G169" i="8"/>
  <c r="G170" i="8"/>
  <c r="G171" i="8"/>
  <c r="G172" i="8"/>
  <c r="G173" i="8"/>
  <c r="G174" i="8"/>
  <c r="G175" i="8"/>
  <c r="G176" i="8"/>
  <c r="G177" i="8"/>
  <c r="G178" i="8"/>
  <c r="G179" i="8"/>
  <c r="G180" i="8"/>
  <c r="G181" i="8"/>
  <c r="G182" i="8"/>
  <c r="G183" i="8"/>
  <c r="G184" i="8"/>
  <c r="G185" i="8"/>
  <c r="G186" i="8"/>
  <c r="G187" i="8"/>
  <c r="G188" i="8"/>
  <c r="G189" i="8"/>
  <c r="G190" i="8"/>
  <c r="G191" i="8"/>
  <c r="G192" i="8"/>
  <c r="G193" i="8"/>
  <c r="G194" i="8"/>
  <c r="G195" i="8"/>
  <c r="G197" i="8"/>
  <c r="G200" i="8"/>
  <c r="G201" i="8"/>
  <c r="G202" i="8"/>
  <c r="G203" i="8"/>
  <c r="G204" i="8"/>
  <c r="G205" i="8"/>
  <c r="G206" i="8"/>
  <c r="G207" i="8"/>
  <c r="G208" i="8"/>
  <c r="G209" i="8"/>
  <c r="G210" i="8"/>
  <c r="G211" i="8"/>
  <c r="G212" i="8"/>
  <c r="G213" i="8"/>
  <c r="G214" i="8"/>
  <c r="G215" i="8"/>
  <c r="G216" i="8"/>
  <c r="G217" i="8"/>
  <c r="G218" i="8"/>
  <c r="G219" i="8"/>
  <c r="G220" i="8"/>
  <c r="G221" i="8"/>
  <c r="G222" i="8"/>
  <c r="G223" i="8"/>
  <c r="G224" i="8"/>
  <c r="G225" i="8"/>
  <c r="G226" i="8"/>
  <c r="G227" i="8"/>
  <c r="G228" i="8"/>
  <c r="G229" i="8"/>
  <c r="G230" i="8"/>
  <c r="G231" i="8"/>
  <c r="G232" i="8"/>
  <c r="G233" i="8"/>
  <c r="G234" i="8"/>
  <c r="G235" i="8"/>
  <c r="G236" i="8"/>
  <c r="G237" i="8"/>
  <c r="G238" i="8"/>
  <c r="G239" i="8"/>
  <c r="G240" i="8"/>
  <c r="G241" i="8"/>
  <c r="G242" i="8"/>
  <c r="G243" i="8"/>
  <c r="G244" i="8"/>
  <c r="G245" i="8"/>
  <c r="G246" i="8"/>
  <c r="G247" i="8"/>
  <c r="G249" i="8"/>
  <c r="G252" i="8"/>
  <c r="H252" i="8"/>
  <c r="I252" i="8"/>
  <c r="G253" i="8"/>
  <c r="G254" i="8"/>
  <c r="G255" i="8"/>
  <c r="G256" i="8"/>
  <c r="G257" i="8"/>
  <c r="H257" i="8"/>
  <c r="I257" i="8"/>
  <c r="G258" i="8"/>
  <c r="G259" i="8"/>
  <c r="G260" i="8"/>
  <c r="H260" i="8"/>
  <c r="I260" i="8"/>
  <c r="G261" i="8"/>
  <c r="G262" i="8"/>
  <c r="G263" i="8"/>
  <c r="G264" i="8"/>
  <c r="G265" i="8"/>
  <c r="G266" i="8"/>
  <c r="G267" i="8"/>
  <c r="G268" i="8"/>
  <c r="G269" i="8"/>
  <c r="G270" i="8"/>
  <c r="G271" i="8"/>
  <c r="G272" i="8"/>
  <c r="G273" i="8"/>
  <c r="G274" i="8"/>
  <c r="G275" i="8"/>
  <c r="G276" i="8"/>
  <c r="G277" i="8"/>
  <c r="G278" i="8"/>
  <c r="G279" i="8"/>
  <c r="G280" i="8"/>
  <c r="G281" i="8"/>
  <c r="G282" i="8"/>
  <c r="G283" i="8"/>
  <c r="H283" i="8"/>
  <c r="I283" i="8"/>
  <c r="G284" i="8"/>
  <c r="G285" i="8"/>
  <c r="G286" i="8"/>
  <c r="G287" i="8"/>
  <c r="G288" i="8"/>
  <c r="G289" i="8"/>
  <c r="G290" i="8"/>
  <c r="G291" i="8"/>
  <c r="G292" i="8"/>
  <c r="G293" i="8"/>
  <c r="G294" i="8"/>
  <c r="G295" i="8"/>
  <c r="G296" i="8"/>
  <c r="G297" i="8"/>
  <c r="G298" i="8"/>
  <c r="G299" i="8"/>
  <c r="G304" i="8"/>
  <c r="H304" i="8"/>
  <c r="I304" i="8"/>
  <c r="G305" i="8"/>
  <c r="G306" i="8"/>
  <c r="G307" i="8"/>
  <c r="G308" i="8"/>
  <c r="G309" i="8"/>
  <c r="G310" i="8"/>
  <c r="G311" i="8"/>
  <c r="G312" i="8"/>
  <c r="G313" i="8"/>
  <c r="G314" i="8"/>
  <c r="G315" i="8"/>
  <c r="G316" i="8"/>
  <c r="G317" i="8"/>
  <c r="G318" i="8"/>
  <c r="G319" i="8"/>
  <c r="G320" i="8"/>
  <c r="G321" i="8"/>
  <c r="G322" i="8"/>
  <c r="G323" i="8"/>
  <c r="G324" i="8"/>
  <c r="G325" i="8"/>
  <c r="G326" i="8"/>
  <c r="G327" i="8"/>
  <c r="G328" i="8"/>
  <c r="G329" i="8"/>
  <c r="G330" i="8"/>
  <c r="G331" i="8"/>
  <c r="G332" i="8"/>
  <c r="G333" i="8"/>
  <c r="G334" i="8"/>
  <c r="G335" i="8"/>
  <c r="G336" i="8"/>
  <c r="G337" i="8"/>
  <c r="G338" i="8"/>
  <c r="G339" i="8"/>
  <c r="G340" i="8"/>
  <c r="G341" i="8"/>
  <c r="G342" i="8"/>
  <c r="G343" i="8"/>
  <c r="G344" i="8"/>
  <c r="G345" i="8"/>
  <c r="G346" i="8"/>
  <c r="G347" i="8"/>
  <c r="G348" i="8"/>
  <c r="G349" i="8"/>
  <c r="G350" i="8"/>
  <c r="G351" i="8"/>
  <c r="G355" i="8"/>
  <c r="H355" i="8"/>
  <c r="G356" i="8"/>
  <c r="H356" i="8"/>
  <c r="I356" i="8"/>
  <c r="G357" i="8"/>
  <c r="H357" i="8"/>
  <c r="I357" i="8"/>
  <c r="G358" i="8"/>
  <c r="G359" i="8"/>
  <c r="G360" i="8"/>
  <c r="G361" i="8"/>
  <c r="H361" i="8"/>
  <c r="I361" i="8"/>
  <c r="G362" i="8"/>
  <c r="G363" i="8"/>
  <c r="G364" i="8"/>
  <c r="H364" i="8"/>
  <c r="I364" i="8"/>
  <c r="G365" i="8"/>
  <c r="H365" i="8"/>
  <c r="I365" i="8"/>
  <c r="G366" i="8"/>
  <c r="H366" i="8"/>
  <c r="I366" i="8"/>
  <c r="G367" i="8"/>
  <c r="H367" i="8"/>
  <c r="I367" i="8"/>
  <c r="G368" i="8"/>
  <c r="H368" i="8"/>
  <c r="I368" i="8"/>
  <c r="G369" i="8"/>
  <c r="H369" i="8"/>
  <c r="I369" i="8"/>
  <c r="G370" i="8"/>
  <c r="H370" i="8"/>
  <c r="I370" i="8"/>
  <c r="G371" i="8"/>
  <c r="H371" i="8"/>
  <c r="I371" i="8"/>
  <c r="G372" i="8"/>
  <c r="H372" i="8"/>
  <c r="I372" i="8"/>
  <c r="G373" i="8"/>
  <c r="H373" i="8"/>
  <c r="I373" i="8"/>
  <c r="G374" i="8"/>
  <c r="G375" i="8"/>
  <c r="G376" i="8"/>
  <c r="G377" i="8"/>
  <c r="H377" i="8"/>
  <c r="I377" i="8"/>
  <c r="G378" i="8"/>
  <c r="G379" i="8"/>
  <c r="G380" i="8"/>
  <c r="H380" i="8"/>
  <c r="I380" i="8"/>
  <c r="G381" i="8"/>
  <c r="H381" i="8"/>
  <c r="I381" i="8"/>
  <c r="G382" i="8"/>
  <c r="H382" i="8"/>
  <c r="I382" i="8"/>
  <c r="G383" i="8"/>
  <c r="H383" i="8"/>
  <c r="I383" i="8"/>
  <c r="G384" i="8"/>
  <c r="H384" i="8"/>
  <c r="I384" i="8"/>
  <c r="G385" i="8"/>
  <c r="H385" i="8"/>
  <c r="I385" i="8"/>
  <c r="G386" i="8"/>
  <c r="H386" i="8"/>
  <c r="I386" i="8"/>
  <c r="G387" i="8"/>
  <c r="H387" i="8"/>
  <c r="I387" i="8"/>
  <c r="G388" i="8"/>
  <c r="G389" i="8"/>
  <c r="G390" i="8"/>
  <c r="G391" i="8"/>
  <c r="G392" i="8"/>
  <c r="H392" i="8"/>
  <c r="I392" i="8"/>
  <c r="G393" i="8"/>
  <c r="G394" i="8"/>
  <c r="G395" i="8"/>
  <c r="G396" i="8"/>
  <c r="G397" i="8"/>
  <c r="G398" i="8"/>
  <c r="H398" i="8"/>
  <c r="I398" i="8"/>
  <c r="G399" i="8"/>
  <c r="G400" i="8"/>
  <c r="G401" i="8"/>
  <c r="G402" i="8"/>
  <c r="G403" i="8"/>
  <c r="G408" i="8"/>
  <c r="H408" i="8"/>
  <c r="I408" i="8"/>
  <c r="G409" i="8"/>
  <c r="H409" i="8"/>
  <c r="I409" i="8"/>
  <c r="G410" i="8"/>
  <c r="G411" i="8"/>
  <c r="G412" i="8"/>
  <c r="G413" i="8"/>
  <c r="H413" i="8"/>
  <c r="I413" i="8"/>
  <c r="G414" i="8"/>
  <c r="G415" i="8"/>
  <c r="G416" i="8"/>
  <c r="G417" i="8"/>
  <c r="H417" i="8"/>
  <c r="I417" i="8"/>
  <c r="G418" i="8"/>
  <c r="H418" i="8"/>
  <c r="I418" i="8"/>
  <c r="G419" i="8"/>
  <c r="H419" i="8"/>
  <c r="I419" i="8"/>
  <c r="G420" i="8"/>
  <c r="H420" i="8"/>
  <c r="I420" i="8"/>
  <c r="G421" i="8"/>
  <c r="H421" i="8"/>
  <c r="I421" i="8"/>
  <c r="G422" i="8"/>
  <c r="H422" i="8"/>
  <c r="I422" i="8"/>
  <c r="G423" i="8"/>
  <c r="H423" i="8"/>
  <c r="I423" i="8"/>
  <c r="G424" i="8"/>
  <c r="H424" i="8"/>
  <c r="I424" i="8"/>
  <c r="G425" i="8"/>
  <c r="H425" i="8"/>
  <c r="I425" i="8"/>
  <c r="G426" i="8"/>
  <c r="G427" i="8"/>
  <c r="G428" i="8"/>
  <c r="G429" i="8"/>
  <c r="H429" i="8"/>
  <c r="I429" i="8"/>
  <c r="G430" i="8"/>
  <c r="G431" i="8"/>
  <c r="G432" i="8"/>
  <c r="H432" i="8"/>
  <c r="I432" i="8"/>
  <c r="G433" i="8"/>
  <c r="H433" i="8"/>
  <c r="I433" i="8"/>
  <c r="G434" i="8"/>
  <c r="H434" i="8"/>
  <c r="I434" i="8"/>
  <c r="G435" i="8"/>
  <c r="H435" i="8"/>
  <c r="I435" i="8"/>
  <c r="G436" i="8"/>
  <c r="H436" i="8"/>
  <c r="I436" i="8"/>
  <c r="G437" i="8"/>
  <c r="H437" i="8"/>
  <c r="I437" i="8"/>
  <c r="G438" i="8"/>
  <c r="H438" i="8"/>
  <c r="I438" i="8"/>
  <c r="G439" i="8"/>
  <c r="H439" i="8"/>
  <c r="I439" i="8"/>
  <c r="G440" i="8"/>
  <c r="G441" i="8"/>
  <c r="G442" i="8"/>
  <c r="G443" i="8"/>
  <c r="G444" i="8"/>
  <c r="H444" i="8"/>
  <c r="I444" i="8"/>
  <c r="G445" i="8"/>
  <c r="G446" i="8"/>
  <c r="G447" i="8"/>
  <c r="G448" i="8"/>
  <c r="G449" i="8"/>
  <c r="G450" i="8"/>
  <c r="H450" i="8"/>
  <c r="I450" i="8"/>
  <c r="G451" i="8"/>
  <c r="G452" i="8"/>
  <c r="G453" i="8"/>
  <c r="G454" i="8"/>
  <c r="G455" i="8"/>
  <c r="I407" i="8"/>
  <c r="G407" i="8"/>
  <c r="G405" i="8"/>
  <c r="I355" i="8"/>
  <c r="G353" i="8"/>
  <c r="G303" i="8"/>
  <c r="G251" i="8"/>
  <c r="G199" i="8"/>
  <c r="G147" i="8"/>
  <c r="G145" i="8"/>
  <c r="I96" i="8"/>
  <c r="G96" i="8"/>
  <c r="I93" i="8"/>
  <c r="G93" i="8"/>
  <c r="I14" i="8"/>
  <c r="G14" i="8"/>
  <c r="I406" i="8"/>
  <c r="G406" i="8"/>
  <c r="I354" i="8"/>
  <c r="H354" i="8"/>
  <c r="G302" i="8"/>
  <c r="G250" i="8"/>
  <c r="G198" i="8"/>
  <c r="I95" i="8"/>
  <c r="H95" i="8"/>
  <c r="I13" i="8"/>
  <c r="H13" i="8"/>
  <c r="I11" i="8"/>
  <c r="H11" i="8"/>
  <c r="G11" i="8"/>
  <c r="G301" i="8" l="1"/>
  <c r="G146" i="8"/>
  <c r="G95" i="8"/>
  <c r="G13" i="8"/>
  <c r="H406" i="8"/>
  <c r="J406" i="8" s="1"/>
  <c r="G354" i="8"/>
  <c r="H96" i="8"/>
  <c r="H14" i="8"/>
  <c r="J14" i="8" s="1"/>
  <c r="H93" i="8"/>
  <c r="H407" i="8"/>
  <c r="J31" i="8"/>
  <c r="J27" i="8"/>
  <c r="J422" i="8"/>
  <c r="J95" i="8"/>
  <c r="J45" i="8"/>
  <c r="J361" i="8"/>
  <c r="J23" i="8"/>
  <c r="J419" i="8"/>
  <c r="J82" i="8"/>
  <c r="J49" i="8"/>
  <c r="J377" i="8"/>
  <c r="J367" i="8"/>
  <c r="J109" i="8"/>
  <c r="J67" i="8"/>
  <c r="J51" i="8"/>
  <c r="J127" i="8"/>
  <c r="J12" i="8"/>
  <c r="J407" i="8"/>
  <c r="J121" i="8"/>
  <c r="J83" i="8"/>
  <c r="J434" i="8"/>
  <c r="J418" i="8"/>
  <c r="J368" i="8"/>
  <c r="J433" i="8"/>
  <c r="J425" i="8"/>
  <c r="J373" i="8"/>
  <c r="J354" i="8"/>
  <c r="J97" i="8"/>
  <c r="J89" i="8"/>
  <c r="J81" i="8"/>
  <c r="J61" i="8"/>
  <c r="J18" i="8"/>
  <c r="J386" i="8"/>
  <c r="J383" i="8"/>
  <c r="J91" i="8"/>
  <c r="J370" i="8"/>
  <c r="J385" i="8"/>
  <c r="J372" i="8"/>
  <c r="J369" i="8"/>
  <c r="J125" i="8"/>
  <c r="J120" i="8"/>
  <c r="J93" i="8"/>
  <c r="J85" i="8"/>
  <c r="J41" i="8"/>
  <c r="J33" i="8"/>
  <c r="J24" i="8"/>
  <c r="J409" i="8"/>
  <c r="J382" i="8"/>
  <c r="J371" i="8"/>
  <c r="J355" i="8"/>
  <c r="J304" i="8"/>
  <c r="J87" i="8"/>
  <c r="J73" i="8"/>
  <c r="J43" i="8"/>
  <c r="J38" i="8"/>
  <c r="J35" i="8"/>
  <c r="J16" i="8"/>
  <c r="J421" i="8"/>
  <c r="J380" i="8"/>
  <c r="J257" i="8"/>
  <c r="J46" i="8"/>
  <c r="J13" i="8"/>
  <c r="J423" i="8"/>
  <c r="J21" i="8"/>
  <c r="J15" i="8"/>
  <c r="J450" i="8"/>
  <c r="J387" i="8"/>
  <c r="J88" i="8"/>
  <c r="J17" i="8"/>
  <c r="J417" i="8"/>
  <c r="J48" i="8"/>
  <c r="J37" i="8"/>
  <c r="J29" i="8"/>
  <c r="J435" i="8"/>
  <c r="J32" i="8"/>
  <c r="J432" i="8"/>
  <c r="J424" i="8"/>
  <c r="J357" i="8"/>
  <c r="J111" i="8"/>
  <c r="J57" i="8"/>
  <c r="J25" i="8"/>
  <c r="J438" i="8"/>
  <c r="J420" i="8"/>
  <c r="J413" i="8"/>
  <c r="J408" i="8"/>
  <c r="J398" i="8"/>
  <c r="J392" i="8"/>
  <c r="J365" i="8"/>
  <c r="J437" i="8"/>
  <c r="J429" i="8"/>
  <c r="J381" i="8"/>
  <c r="J364" i="8"/>
  <c r="J439" i="8"/>
  <c r="J366" i="8"/>
  <c r="J39" i="8"/>
  <c r="J444" i="8"/>
  <c r="J436" i="8"/>
  <c r="J384" i="8"/>
  <c r="J104" i="8"/>
  <c r="J96" i="8"/>
  <c r="J50" i="8"/>
  <c r="J34" i="8"/>
  <c r="J356" i="8"/>
  <c r="J283" i="8"/>
  <c r="J119" i="8"/>
  <c r="J101" i="8"/>
  <c r="J86" i="8"/>
  <c r="J52" i="8"/>
  <c r="J36" i="8"/>
  <c r="J40" i="8"/>
  <c r="J123" i="8"/>
  <c r="J113" i="8"/>
  <c r="J42" i="8"/>
  <c r="J26" i="8"/>
  <c r="J44" i="8"/>
  <c r="J112" i="8"/>
  <c r="J80" i="8"/>
  <c r="J117" i="8"/>
  <c r="J260" i="8"/>
  <c r="J252" i="8"/>
  <c r="J148" i="8"/>
  <c r="J132" i="8"/>
  <c r="J84" i="8"/>
  <c r="J138" i="8"/>
  <c r="J122" i="8"/>
  <c r="J90" i="8"/>
  <c r="J124" i="8"/>
  <c r="J126" i="8"/>
  <c r="J110" i="8"/>
  <c r="J94" i="8"/>
  <c r="J11" i="8"/>
  <c r="D455" i="8" l="1"/>
  <c r="D454" i="8"/>
  <c r="D453" i="8"/>
  <c r="D452" i="8"/>
  <c r="D451" i="8"/>
  <c r="D449" i="8"/>
  <c r="D448" i="8"/>
  <c r="D447" i="8"/>
  <c r="D446" i="8"/>
  <c r="D445" i="8"/>
  <c r="D443" i="8"/>
  <c r="D442" i="8"/>
  <c r="D441" i="8"/>
  <c r="D440" i="8"/>
  <c r="D431" i="8"/>
  <c r="D430" i="8"/>
  <c r="D428" i="8"/>
  <c r="D427" i="8"/>
  <c r="D426" i="8"/>
  <c r="D416" i="8"/>
  <c r="D415" i="8"/>
  <c r="D414" i="8"/>
  <c r="D412" i="8"/>
  <c r="D411" i="8"/>
  <c r="D410" i="8"/>
  <c r="D405" i="8"/>
  <c r="D403" i="8"/>
  <c r="D402" i="8"/>
  <c r="D401" i="8"/>
  <c r="D400" i="8"/>
  <c r="D399" i="8"/>
  <c r="D391" i="8"/>
  <c r="D390" i="8"/>
  <c r="D389" i="8"/>
  <c r="D388" i="8"/>
  <c r="D379" i="8"/>
  <c r="D378" i="8"/>
  <c r="D376" i="8"/>
  <c r="D375" i="8"/>
  <c r="D374" i="8"/>
  <c r="D363" i="8"/>
  <c r="D362" i="8"/>
  <c r="D360" i="8"/>
  <c r="D359" i="8"/>
  <c r="D358" i="8"/>
  <c r="D353" i="8"/>
  <c r="D346" i="8"/>
  <c r="D340" i="8"/>
  <c r="D335" i="8"/>
  <c r="D331" i="8"/>
  <c r="D327" i="8"/>
  <c r="D325" i="8"/>
  <c r="D321" i="8"/>
  <c r="D317" i="8"/>
  <c r="D312" i="8"/>
  <c r="D309" i="8"/>
  <c r="D305" i="8"/>
  <c r="D303" i="8"/>
  <c r="D302" i="8"/>
  <c r="D301" i="8"/>
  <c r="D341" i="8" l="1"/>
  <c r="H340" i="8"/>
  <c r="I340" i="8"/>
  <c r="J340" i="8" s="1"/>
  <c r="I431" i="8"/>
  <c r="H431" i="8"/>
  <c r="I353" i="8"/>
  <c r="H353" i="8"/>
  <c r="D311" i="8"/>
  <c r="H309" i="8"/>
  <c r="I309" i="8"/>
  <c r="D316" i="8"/>
  <c r="I312" i="8"/>
  <c r="H312" i="8"/>
  <c r="I301" i="8"/>
  <c r="H301" i="8"/>
  <c r="H379" i="8"/>
  <c r="I379" i="8"/>
  <c r="H416" i="8"/>
  <c r="I416" i="8"/>
  <c r="D326" i="8"/>
  <c r="H325" i="8"/>
  <c r="I325" i="8"/>
  <c r="J325" i="8" s="1"/>
  <c r="I302" i="8"/>
  <c r="H302" i="8"/>
  <c r="D329" i="8"/>
  <c r="I327" i="8"/>
  <c r="H327" i="8"/>
  <c r="D320" i="8"/>
  <c r="H317" i="8"/>
  <c r="I317" i="8"/>
  <c r="J317" i="8" s="1"/>
  <c r="D324" i="8"/>
  <c r="I321" i="8"/>
  <c r="H321" i="8"/>
  <c r="I303" i="8"/>
  <c r="H303" i="8"/>
  <c r="D332" i="8"/>
  <c r="H331" i="8"/>
  <c r="I331" i="8"/>
  <c r="J331" i="8" s="1"/>
  <c r="I405" i="8"/>
  <c r="H405" i="8"/>
  <c r="D347" i="8"/>
  <c r="H346" i="8"/>
  <c r="I346" i="8"/>
  <c r="J346" i="8" s="1"/>
  <c r="D306" i="8"/>
  <c r="I305" i="8"/>
  <c r="H305" i="8"/>
  <c r="D336" i="8"/>
  <c r="H335" i="8"/>
  <c r="I335" i="8"/>
  <c r="H394" i="8"/>
  <c r="I394" i="8"/>
  <c r="H453" i="8"/>
  <c r="I453" i="8"/>
  <c r="H378" i="8"/>
  <c r="I378" i="8"/>
  <c r="H326" i="8"/>
  <c r="I326" i="8"/>
  <c r="H359" i="8"/>
  <c r="I359" i="8"/>
  <c r="H396" i="8"/>
  <c r="I396" i="8"/>
  <c r="H410" i="8"/>
  <c r="I410" i="8"/>
  <c r="I428" i="8"/>
  <c r="H428" i="8"/>
  <c r="H446" i="8"/>
  <c r="I446" i="8"/>
  <c r="H455" i="8"/>
  <c r="I455" i="8"/>
  <c r="H376" i="8"/>
  <c r="I376" i="8"/>
  <c r="H358" i="8"/>
  <c r="I358" i="8"/>
  <c r="H454" i="8"/>
  <c r="I454" i="8"/>
  <c r="I388" i="8"/>
  <c r="H388" i="8"/>
  <c r="H397" i="8"/>
  <c r="I397" i="8"/>
  <c r="I411" i="8"/>
  <c r="H411" i="8"/>
  <c r="H430" i="8"/>
  <c r="I430" i="8"/>
  <c r="H447" i="8"/>
  <c r="I447" i="8"/>
  <c r="H426" i="8"/>
  <c r="I426" i="8"/>
  <c r="H324" i="8"/>
  <c r="I324" i="8"/>
  <c r="H445" i="8"/>
  <c r="I445" i="8"/>
  <c r="H332" i="8"/>
  <c r="I332" i="8"/>
  <c r="I389" i="8"/>
  <c r="H389" i="8"/>
  <c r="H448" i="8"/>
  <c r="I448" i="8"/>
  <c r="H306" i="8"/>
  <c r="I306" i="8"/>
  <c r="H336" i="8"/>
  <c r="I336" i="8"/>
  <c r="I363" i="8"/>
  <c r="H363" i="8"/>
  <c r="H390" i="8"/>
  <c r="I390" i="8"/>
  <c r="H400" i="8"/>
  <c r="I400" i="8"/>
  <c r="H414" i="8"/>
  <c r="I414" i="8"/>
  <c r="H440" i="8"/>
  <c r="I440" i="8"/>
  <c r="I449" i="8"/>
  <c r="H449" i="8"/>
  <c r="H320" i="8"/>
  <c r="I320" i="8"/>
  <c r="I443" i="8"/>
  <c r="H443" i="8"/>
  <c r="I395" i="8"/>
  <c r="H395" i="8"/>
  <c r="I329" i="8"/>
  <c r="H329" i="8"/>
  <c r="H412" i="8"/>
  <c r="I412" i="8"/>
  <c r="H311" i="8"/>
  <c r="I311" i="8"/>
  <c r="I374" i="8"/>
  <c r="H374" i="8"/>
  <c r="H401" i="8"/>
  <c r="I401" i="8"/>
  <c r="H415" i="8"/>
  <c r="I415" i="8"/>
  <c r="I441" i="8"/>
  <c r="H441" i="8"/>
  <c r="H451" i="8"/>
  <c r="I451" i="8"/>
  <c r="H403" i="8"/>
  <c r="I403" i="8"/>
  <c r="I427" i="8"/>
  <c r="H427" i="8"/>
  <c r="I360" i="8"/>
  <c r="H360" i="8"/>
  <c r="H362" i="8"/>
  <c r="I362" i="8"/>
  <c r="H399" i="8"/>
  <c r="I399" i="8"/>
  <c r="H341" i="8"/>
  <c r="I341" i="8"/>
  <c r="H391" i="8"/>
  <c r="I391" i="8"/>
  <c r="I316" i="8"/>
  <c r="H316" i="8"/>
  <c r="I347" i="8"/>
  <c r="H347" i="8"/>
  <c r="H375" i="8"/>
  <c r="I375" i="8"/>
  <c r="H393" i="8"/>
  <c r="I393" i="8"/>
  <c r="H402" i="8"/>
  <c r="I402" i="8"/>
  <c r="H442" i="8"/>
  <c r="I442" i="8"/>
  <c r="I452" i="8"/>
  <c r="H452" i="8"/>
  <c r="D307" i="8"/>
  <c r="D308" i="8"/>
  <c r="D342" i="8"/>
  <c r="D343" i="8"/>
  <c r="D319" i="8"/>
  <c r="D344" i="8"/>
  <c r="D330" i="8"/>
  <c r="D318" i="8"/>
  <c r="D345" i="8"/>
  <c r="D323" i="8"/>
  <c r="D348" i="8"/>
  <c r="D333" i="8"/>
  <c r="D322" i="8"/>
  <c r="D313" i="8"/>
  <c r="D337" i="8"/>
  <c r="D349" i="8"/>
  <c r="D310" i="8"/>
  <c r="D314" i="8"/>
  <c r="D338" i="8"/>
  <c r="D350" i="8"/>
  <c r="D315" i="8"/>
  <c r="D339" i="8"/>
  <c r="D351" i="8"/>
  <c r="D334" i="8"/>
  <c r="D328" i="8"/>
  <c r="D294" i="8"/>
  <c r="D288" i="8"/>
  <c r="D285" i="8"/>
  <c r="D279" i="8"/>
  <c r="D275" i="8"/>
  <c r="D273" i="8"/>
  <c r="D269" i="8"/>
  <c r="D265" i="8"/>
  <c r="D262" i="8"/>
  <c r="D263" i="8"/>
  <c r="D259" i="8"/>
  <c r="D253" i="8"/>
  <c r="D251" i="8"/>
  <c r="D250" i="8"/>
  <c r="D249" i="8"/>
  <c r="D242" i="8"/>
  <c r="D236" i="8"/>
  <c r="D231" i="8"/>
  <c r="D227" i="8"/>
  <c r="D226" i="8"/>
  <c r="D224" i="8"/>
  <c r="D223" i="8"/>
  <c r="D221" i="8"/>
  <c r="D217" i="8"/>
  <c r="D213" i="8"/>
  <c r="D208" i="8"/>
  <c r="D205" i="8"/>
  <c r="D201" i="8"/>
  <c r="D200" i="8"/>
  <c r="D199" i="8"/>
  <c r="D198" i="8"/>
  <c r="D197" i="8"/>
  <c r="D190" i="8"/>
  <c r="D184" i="8"/>
  <c r="D179" i="8"/>
  <c r="D175" i="8"/>
  <c r="D171" i="8"/>
  <c r="D169" i="8"/>
  <c r="D165" i="8"/>
  <c r="D161" i="8"/>
  <c r="D160" i="8"/>
  <c r="D156" i="8"/>
  <c r="D153" i="8"/>
  <c r="D149" i="8"/>
  <c r="D147" i="8"/>
  <c r="D145" i="8"/>
  <c r="D146" i="8"/>
  <c r="D143" i="8"/>
  <c r="D142" i="8"/>
  <c r="D141" i="8"/>
  <c r="D140" i="8"/>
  <c r="D139" i="8"/>
  <c r="D137" i="8"/>
  <c r="D136" i="8"/>
  <c r="D135" i="8"/>
  <c r="D134" i="8"/>
  <c r="D133" i="8"/>
  <c r="D131" i="8"/>
  <c r="D130" i="8"/>
  <c r="D129" i="8"/>
  <c r="D128" i="8"/>
  <c r="D118" i="8"/>
  <c r="D116" i="8"/>
  <c r="D115" i="8"/>
  <c r="D114" i="8"/>
  <c r="D108" i="8"/>
  <c r="D107" i="8"/>
  <c r="D106" i="8"/>
  <c r="D105" i="8"/>
  <c r="D103" i="8"/>
  <c r="D102" i="8"/>
  <c r="D100" i="8"/>
  <c r="D99" i="8"/>
  <c r="D98" i="8"/>
  <c r="D78" i="8"/>
  <c r="D77" i="8"/>
  <c r="D76" i="8"/>
  <c r="D75" i="8"/>
  <c r="D74" i="8"/>
  <c r="D72" i="8"/>
  <c r="D71" i="8"/>
  <c r="D69" i="8"/>
  <c r="D70" i="8"/>
  <c r="D68" i="8"/>
  <c r="D66" i="8"/>
  <c r="D65" i="8"/>
  <c r="D64" i="8"/>
  <c r="D63" i="8"/>
  <c r="D62" i="8"/>
  <c r="D60" i="8"/>
  <c r="D59" i="8"/>
  <c r="D58" i="8"/>
  <c r="D56" i="8"/>
  <c r="D55" i="8"/>
  <c r="D54" i="8"/>
  <c r="D53" i="8"/>
  <c r="D30" i="8"/>
  <c r="D28" i="8"/>
  <c r="D47" i="8"/>
  <c r="D22" i="8"/>
  <c r="D20" i="8"/>
  <c r="D19" i="8"/>
  <c r="J405" i="8" l="1"/>
  <c r="J416" i="8"/>
  <c r="J301" i="8"/>
  <c r="J335" i="8"/>
  <c r="J305" i="8"/>
  <c r="J379" i="8"/>
  <c r="D168" i="8"/>
  <c r="H165" i="8"/>
  <c r="I165" i="8"/>
  <c r="I198" i="8"/>
  <c r="H198" i="8"/>
  <c r="D222" i="8"/>
  <c r="H221" i="8"/>
  <c r="I221" i="8"/>
  <c r="D247" i="8"/>
  <c r="I242" i="8"/>
  <c r="H242" i="8"/>
  <c r="D297" i="8"/>
  <c r="H294" i="8"/>
  <c r="I294" i="8"/>
  <c r="J294" i="8" s="1"/>
  <c r="I145" i="8"/>
  <c r="J145" i="8" s="1"/>
  <c r="H145" i="8"/>
  <c r="D170" i="8"/>
  <c r="I169" i="8"/>
  <c r="J169" i="8" s="1"/>
  <c r="H169" i="8"/>
  <c r="I199" i="8"/>
  <c r="H199" i="8"/>
  <c r="D225" i="8"/>
  <c r="I223" i="8"/>
  <c r="H223" i="8"/>
  <c r="D266" i="8"/>
  <c r="H265" i="8"/>
  <c r="I265" i="8"/>
  <c r="J353" i="8"/>
  <c r="I147" i="8"/>
  <c r="H147" i="8"/>
  <c r="D174" i="8"/>
  <c r="H171" i="8"/>
  <c r="I171" i="8"/>
  <c r="I200" i="8"/>
  <c r="H200" i="8"/>
  <c r="I249" i="8"/>
  <c r="H249" i="8"/>
  <c r="D272" i="8"/>
  <c r="H269" i="8"/>
  <c r="I269" i="8"/>
  <c r="D150" i="8"/>
  <c r="H149" i="8"/>
  <c r="I149" i="8"/>
  <c r="D176" i="8"/>
  <c r="H175" i="8"/>
  <c r="I175" i="8"/>
  <c r="J175" i="8" s="1"/>
  <c r="D204" i="8"/>
  <c r="H201" i="8"/>
  <c r="I201" i="8"/>
  <c r="J201" i="8" s="1"/>
  <c r="I250" i="8"/>
  <c r="J250" i="8" s="1"/>
  <c r="H250" i="8"/>
  <c r="D274" i="8"/>
  <c r="H273" i="8"/>
  <c r="I273" i="8"/>
  <c r="J273" i="8" s="1"/>
  <c r="J312" i="8"/>
  <c r="D155" i="8"/>
  <c r="I153" i="8"/>
  <c r="H153" i="8"/>
  <c r="D182" i="8"/>
  <c r="I179" i="8"/>
  <c r="H179" i="8"/>
  <c r="D206" i="8"/>
  <c r="H205" i="8"/>
  <c r="I205" i="8"/>
  <c r="D230" i="8"/>
  <c r="H227" i="8"/>
  <c r="I227" i="8"/>
  <c r="H251" i="8"/>
  <c r="I251" i="8"/>
  <c r="J251" i="8" s="1"/>
  <c r="D277" i="8"/>
  <c r="H275" i="8"/>
  <c r="I275" i="8"/>
  <c r="J303" i="8"/>
  <c r="J327" i="8"/>
  <c r="J431" i="8"/>
  <c r="D158" i="8"/>
  <c r="I156" i="8"/>
  <c r="H156" i="8"/>
  <c r="D186" i="8"/>
  <c r="H184" i="8"/>
  <c r="I184" i="8"/>
  <c r="J184" i="8" s="1"/>
  <c r="D212" i="8"/>
  <c r="H208" i="8"/>
  <c r="I208" i="8"/>
  <c r="D235" i="8"/>
  <c r="H231" i="8"/>
  <c r="I231" i="8"/>
  <c r="D256" i="8"/>
  <c r="H253" i="8"/>
  <c r="I253" i="8"/>
  <c r="D281" i="8"/>
  <c r="H279" i="8"/>
  <c r="I279" i="8"/>
  <c r="J279" i="8" s="1"/>
  <c r="J309" i="8"/>
  <c r="D194" i="8"/>
  <c r="H190" i="8"/>
  <c r="I190" i="8"/>
  <c r="J190" i="8" s="1"/>
  <c r="D237" i="8"/>
  <c r="I236" i="8"/>
  <c r="J236" i="8" s="1"/>
  <c r="H236" i="8"/>
  <c r="J321" i="8"/>
  <c r="D215" i="8"/>
  <c r="I213" i="8"/>
  <c r="J213" i="8" s="1"/>
  <c r="H213" i="8"/>
  <c r="I146" i="8"/>
  <c r="H146" i="8"/>
  <c r="D162" i="8"/>
  <c r="H161" i="8"/>
  <c r="I161" i="8"/>
  <c r="J161" i="8" s="1"/>
  <c r="H197" i="8"/>
  <c r="I197" i="8"/>
  <c r="D220" i="8"/>
  <c r="H217" i="8"/>
  <c r="I217" i="8"/>
  <c r="J217" i="8" s="1"/>
  <c r="D239" i="8"/>
  <c r="D292" i="8"/>
  <c r="H288" i="8"/>
  <c r="I288" i="8"/>
  <c r="J302" i="8"/>
  <c r="J360" i="8"/>
  <c r="J427" i="8"/>
  <c r="J402" i="8"/>
  <c r="J316" i="8"/>
  <c r="J395" i="8"/>
  <c r="J363" i="8"/>
  <c r="J389" i="8"/>
  <c r="J376" i="8"/>
  <c r="J378" i="8"/>
  <c r="J441" i="8"/>
  <c r="J443" i="8"/>
  <c r="J452" i="8"/>
  <c r="J400" i="8"/>
  <c r="J442" i="8"/>
  <c r="J399" i="8"/>
  <c r="J403" i="8"/>
  <c r="J401" i="8"/>
  <c r="J448" i="8"/>
  <c r="J324" i="8"/>
  <c r="J358" i="8"/>
  <c r="J326" i="8"/>
  <c r="J396" i="8"/>
  <c r="J394" i="8"/>
  <c r="H53" i="8"/>
  <c r="I53" i="8"/>
  <c r="I133" i="8"/>
  <c r="H133" i="8"/>
  <c r="H230" i="8"/>
  <c r="I230" i="8"/>
  <c r="I337" i="8"/>
  <c r="H337" i="8"/>
  <c r="H74" i="8"/>
  <c r="I74" i="8"/>
  <c r="H143" i="8"/>
  <c r="I143" i="8"/>
  <c r="H277" i="8"/>
  <c r="I277" i="8"/>
  <c r="H19" i="8"/>
  <c r="I19" i="8"/>
  <c r="I55" i="8"/>
  <c r="H55" i="8"/>
  <c r="H65" i="8"/>
  <c r="I65" i="8"/>
  <c r="H75" i="8"/>
  <c r="I75" i="8"/>
  <c r="I102" i="8"/>
  <c r="H102" i="8"/>
  <c r="H116" i="8"/>
  <c r="I116" i="8"/>
  <c r="H135" i="8"/>
  <c r="I135" i="8"/>
  <c r="H160" i="8"/>
  <c r="I160" i="8"/>
  <c r="H194" i="8"/>
  <c r="I194" i="8"/>
  <c r="I215" i="8"/>
  <c r="H215" i="8"/>
  <c r="I237" i="8"/>
  <c r="H237" i="8"/>
  <c r="I256" i="8"/>
  <c r="H256" i="8"/>
  <c r="H281" i="8"/>
  <c r="I281" i="8"/>
  <c r="H315" i="8"/>
  <c r="I315" i="8"/>
  <c r="H322" i="8"/>
  <c r="I322" i="8"/>
  <c r="H319" i="8"/>
  <c r="I319" i="8"/>
  <c r="J347" i="8"/>
  <c r="J329" i="8"/>
  <c r="J449" i="8"/>
  <c r="J390" i="8"/>
  <c r="J411" i="8"/>
  <c r="J428" i="8"/>
  <c r="H63" i="8"/>
  <c r="I63" i="8"/>
  <c r="H206" i="8"/>
  <c r="I206" i="8"/>
  <c r="H54" i="8"/>
  <c r="I54" i="8"/>
  <c r="I235" i="8"/>
  <c r="H235" i="8"/>
  <c r="H20" i="8"/>
  <c r="I20" i="8"/>
  <c r="H56" i="8"/>
  <c r="I56" i="8"/>
  <c r="H66" i="8"/>
  <c r="I66" i="8"/>
  <c r="H76" i="8"/>
  <c r="I76" i="8"/>
  <c r="H103" i="8"/>
  <c r="I103" i="8"/>
  <c r="H118" i="8"/>
  <c r="I118" i="8"/>
  <c r="H136" i="8"/>
  <c r="I136" i="8"/>
  <c r="H162" i="8"/>
  <c r="I162" i="8"/>
  <c r="H220" i="8"/>
  <c r="I220" i="8"/>
  <c r="I239" i="8"/>
  <c r="H239" i="8"/>
  <c r="I259" i="8"/>
  <c r="H259" i="8"/>
  <c r="H285" i="8"/>
  <c r="I285" i="8"/>
  <c r="H350" i="8"/>
  <c r="I350" i="8"/>
  <c r="I333" i="8"/>
  <c r="H333" i="8"/>
  <c r="H343" i="8"/>
  <c r="I343" i="8"/>
  <c r="J362" i="8"/>
  <c r="J451" i="8"/>
  <c r="J374" i="8"/>
  <c r="J440" i="8"/>
  <c r="J426" i="8"/>
  <c r="J397" i="8"/>
  <c r="J410" i="8"/>
  <c r="H72" i="8"/>
  <c r="I72" i="8"/>
  <c r="I142" i="8"/>
  <c r="H142" i="8"/>
  <c r="I274" i="8"/>
  <c r="H274" i="8"/>
  <c r="H330" i="8"/>
  <c r="I330" i="8"/>
  <c r="H115" i="8"/>
  <c r="I115" i="8"/>
  <c r="H158" i="8"/>
  <c r="I158" i="8"/>
  <c r="H339" i="8"/>
  <c r="I339" i="8"/>
  <c r="H22" i="8"/>
  <c r="I22" i="8"/>
  <c r="H77" i="8"/>
  <c r="I77" i="8"/>
  <c r="I137" i="8"/>
  <c r="H137" i="8"/>
  <c r="H222" i="8"/>
  <c r="I222" i="8"/>
  <c r="H292" i="8"/>
  <c r="I292" i="8"/>
  <c r="I348" i="8"/>
  <c r="H348" i="8"/>
  <c r="H47" i="8"/>
  <c r="I47" i="8"/>
  <c r="H59" i="8"/>
  <c r="I59" i="8"/>
  <c r="H70" i="8"/>
  <c r="I70" i="8"/>
  <c r="H78" i="8"/>
  <c r="I78" i="8"/>
  <c r="H106" i="8"/>
  <c r="I106" i="8"/>
  <c r="I129" i="8"/>
  <c r="H129" i="8"/>
  <c r="H139" i="8"/>
  <c r="I139" i="8"/>
  <c r="I170" i="8"/>
  <c r="H170" i="8"/>
  <c r="H225" i="8"/>
  <c r="I225" i="8"/>
  <c r="H262" i="8"/>
  <c r="I262" i="8"/>
  <c r="I297" i="8"/>
  <c r="H297" i="8"/>
  <c r="H314" i="8"/>
  <c r="I314" i="8"/>
  <c r="I323" i="8"/>
  <c r="H323" i="8"/>
  <c r="H308" i="8"/>
  <c r="I308" i="8"/>
  <c r="J393" i="8"/>
  <c r="J391" i="8"/>
  <c r="J311" i="8"/>
  <c r="J414" i="8"/>
  <c r="J336" i="8"/>
  <c r="J332" i="8"/>
  <c r="J447" i="8"/>
  <c r="J388" i="8"/>
  <c r="J455" i="8"/>
  <c r="J453" i="8"/>
  <c r="H99" i="8"/>
  <c r="I99" i="8"/>
  <c r="H155" i="8"/>
  <c r="I155" i="8"/>
  <c r="I64" i="8"/>
  <c r="H64" i="8"/>
  <c r="H134" i="8"/>
  <c r="I134" i="8"/>
  <c r="H212" i="8"/>
  <c r="I212" i="8"/>
  <c r="H313" i="8"/>
  <c r="I313" i="8"/>
  <c r="H58" i="8"/>
  <c r="I58" i="8"/>
  <c r="H105" i="8"/>
  <c r="I105" i="8"/>
  <c r="H247" i="8"/>
  <c r="I247" i="8"/>
  <c r="I342" i="8"/>
  <c r="H342" i="8"/>
  <c r="H60" i="8"/>
  <c r="I60" i="8"/>
  <c r="H130" i="8"/>
  <c r="I130" i="8"/>
  <c r="I174" i="8"/>
  <c r="H174" i="8"/>
  <c r="H224" i="8"/>
  <c r="I224" i="8"/>
  <c r="H266" i="8"/>
  <c r="I266" i="8"/>
  <c r="H328" i="8"/>
  <c r="I328" i="8"/>
  <c r="H310" i="8"/>
  <c r="I310" i="8"/>
  <c r="H345" i="8"/>
  <c r="I345" i="8"/>
  <c r="H307" i="8"/>
  <c r="I307" i="8"/>
  <c r="H114" i="8"/>
  <c r="I114" i="8"/>
  <c r="H182" i="8"/>
  <c r="I182" i="8"/>
  <c r="H351" i="8"/>
  <c r="I351" i="8"/>
  <c r="H100" i="8"/>
  <c r="I100" i="8"/>
  <c r="H186" i="8"/>
  <c r="I186" i="8"/>
  <c r="I344" i="8"/>
  <c r="H344" i="8"/>
  <c r="H68" i="8"/>
  <c r="I68" i="8"/>
  <c r="H128" i="8"/>
  <c r="I128" i="8"/>
  <c r="H168" i="8"/>
  <c r="I168" i="8"/>
  <c r="H263" i="8"/>
  <c r="I263" i="8"/>
  <c r="H338" i="8"/>
  <c r="I338" i="8"/>
  <c r="H28" i="8"/>
  <c r="I28" i="8"/>
  <c r="H69" i="8"/>
  <c r="I69" i="8"/>
  <c r="I107" i="8"/>
  <c r="H107" i="8"/>
  <c r="H140" i="8"/>
  <c r="I140" i="8"/>
  <c r="H30" i="8"/>
  <c r="I30" i="8"/>
  <c r="H62" i="8"/>
  <c r="I62" i="8"/>
  <c r="I71" i="8"/>
  <c r="H71" i="8"/>
  <c r="H98" i="8"/>
  <c r="I98" i="8"/>
  <c r="H108" i="8"/>
  <c r="I108" i="8"/>
  <c r="H131" i="8"/>
  <c r="I131" i="8"/>
  <c r="H141" i="8"/>
  <c r="I141" i="8"/>
  <c r="H150" i="8"/>
  <c r="I150" i="8"/>
  <c r="H176" i="8"/>
  <c r="I176" i="8"/>
  <c r="H204" i="8"/>
  <c r="I204" i="8"/>
  <c r="H226" i="8"/>
  <c r="I226" i="8"/>
  <c r="H272" i="8"/>
  <c r="I272" i="8"/>
  <c r="H334" i="8"/>
  <c r="I334" i="8"/>
  <c r="H349" i="8"/>
  <c r="I349" i="8"/>
  <c r="H318" i="8"/>
  <c r="I318" i="8"/>
  <c r="J375" i="8"/>
  <c r="J341" i="8"/>
  <c r="J415" i="8"/>
  <c r="J412" i="8"/>
  <c r="J320" i="8"/>
  <c r="J306" i="8"/>
  <c r="J445" i="8"/>
  <c r="J430" i="8"/>
  <c r="J454" i="8"/>
  <c r="J446" i="8"/>
  <c r="J359" i="8"/>
  <c r="D202" i="8"/>
  <c r="D203" i="8"/>
  <c r="D255" i="8"/>
  <c r="D238" i="8"/>
  <c r="D254" i="8"/>
  <c r="D276" i="8"/>
  <c r="D240" i="8"/>
  <c r="D261" i="8"/>
  <c r="D264" i="8"/>
  <c r="D287" i="8"/>
  <c r="D267" i="8"/>
  <c r="D268" i="8"/>
  <c r="D298" i="8"/>
  <c r="D299" i="8"/>
  <c r="D278" i="8"/>
  <c r="D289" i="8"/>
  <c r="D181" i="8"/>
  <c r="D290" i="8"/>
  <c r="D291" i="8"/>
  <c r="D293" i="8"/>
  <c r="D216" i="8"/>
  <c r="D241" i="8"/>
  <c r="D258" i="8"/>
  <c r="D270" i="8"/>
  <c r="D282" i="8"/>
  <c r="D280" i="8"/>
  <c r="D271" i="8"/>
  <c r="D295" i="8"/>
  <c r="D214" i="8"/>
  <c r="D284" i="8"/>
  <c r="D296" i="8"/>
  <c r="D228" i="8"/>
  <c r="D218" i="8"/>
  <c r="D192" i="8"/>
  <c r="D207" i="8"/>
  <c r="D219" i="8"/>
  <c r="D243" i="8"/>
  <c r="D244" i="8"/>
  <c r="D188" i="8"/>
  <c r="D189" i="8"/>
  <c r="D232" i="8"/>
  <c r="D151" i="8"/>
  <c r="D209" i="8"/>
  <c r="D233" i="8"/>
  <c r="D245" i="8"/>
  <c r="D164" i="8"/>
  <c r="D152" i="8"/>
  <c r="D210" i="8"/>
  <c r="D234" i="8"/>
  <c r="D246" i="8"/>
  <c r="D229" i="8"/>
  <c r="D180" i="8"/>
  <c r="D211" i="8"/>
  <c r="D187" i="8"/>
  <c r="D163" i="8"/>
  <c r="D195" i="8"/>
  <c r="D159" i="8"/>
  <c r="D183" i="8"/>
  <c r="D172" i="8"/>
  <c r="D173" i="8"/>
  <c r="D185" i="8"/>
  <c r="D177" i="8"/>
  <c r="D154" i="8"/>
  <c r="D166" i="8"/>
  <c r="D178" i="8"/>
  <c r="D167" i="8"/>
  <c r="D191" i="8"/>
  <c r="D193" i="8"/>
  <c r="D157" i="8"/>
  <c r="J146" i="8" l="1"/>
  <c r="J156" i="8"/>
  <c r="J147" i="8"/>
  <c r="J208" i="8"/>
  <c r="J205" i="8"/>
  <c r="J269" i="8"/>
  <c r="J249" i="8"/>
  <c r="J231" i="8"/>
  <c r="J265" i="8"/>
  <c r="J165" i="8"/>
  <c r="J253" i="8"/>
  <c r="J227" i="8"/>
  <c r="J149" i="8"/>
  <c r="J221" i="8"/>
  <c r="J288" i="8"/>
  <c r="J197" i="8"/>
  <c r="J275" i="8"/>
  <c r="J153" i="8"/>
  <c r="J200" i="8"/>
  <c r="J199" i="8"/>
  <c r="J171" i="8"/>
  <c r="J198" i="8"/>
  <c r="J242" i="8"/>
  <c r="J179" i="8"/>
  <c r="J223" i="8"/>
  <c r="J272" i="8"/>
  <c r="J150" i="8"/>
  <c r="J98" i="8"/>
  <c r="J140" i="8"/>
  <c r="J338" i="8"/>
  <c r="J68" i="8"/>
  <c r="J351" i="8"/>
  <c r="J345" i="8"/>
  <c r="J224" i="8"/>
  <c r="J313" i="8"/>
  <c r="J225" i="8"/>
  <c r="J106" i="8"/>
  <c r="J47" i="8"/>
  <c r="J158" i="8"/>
  <c r="J334" i="8"/>
  <c r="J318" i="8"/>
  <c r="J226" i="8"/>
  <c r="J141" i="8"/>
  <c r="J263" i="8"/>
  <c r="J182" i="8"/>
  <c r="J310" i="8"/>
  <c r="J247" i="8"/>
  <c r="J212" i="8"/>
  <c r="J99" i="8"/>
  <c r="J314" i="8"/>
  <c r="J78" i="8"/>
  <c r="J77" i="8"/>
  <c r="J115" i="8"/>
  <c r="J349" i="8"/>
  <c r="J204" i="8"/>
  <c r="J131" i="8"/>
  <c r="J62" i="8"/>
  <c r="J69" i="8"/>
  <c r="J168" i="8"/>
  <c r="J186" i="8"/>
  <c r="J114" i="8"/>
  <c r="J328" i="8"/>
  <c r="J130" i="8"/>
  <c r="J105" i="8"/>
  <c r="J134" i="8"/>
  <c r="J70" i="8"/>
  <c r="J292" i="8"/>
  <c r="J22" i="8"/>
  <c r="J330" i="8"/>
  <c r="J72" i="8"/>
  <c r="J176" i="8"/>
  <c r="J108" i="8"/>
  <c r="J128" i="8"/>
  <c r="J100" i="8"/>
  <c r="J307" i="8"/>
  <c r="J266" i="8"/>
  <c r="J60" i="8"/>
  <c r="J58" i="8"/>
  <c r="J308" i="8"/>
  <c r="J262" i="8"/>
  <c r="J129" i="8"/>
  <c r="J59" i="8"/>
  <c r="J259" i="8"/>
  <c r="J54" i="8"/>
  <c r="J55" i="8"/>
  <c r="J256" i="8"/>
  <c r="J215" i="8"/>
  <c r="J118" i="8"/>
  <c r="J56" i="8"/>
  <c r="J206" i="8"/>
  <c r="J281" i="8"/>
  <c r="J194" i="8"/>
  <c r="J19" i="8"/>
  <c r="J235" i="8"/>
  <c r="J237" i="8"/>
  <c r="J133" i="8"/>
  <c r="J222" i="8"/>
  <c r="J339" i="8"/>
  <c r="J139" i="8"/>
  <c r="H210" i="8"/>
  <c r="I210" i="8"/>
  <c r="J333" i="8"/>
  <c r="J239" i="8"/>
  <c r="J102" i="8"/>
  <c r="J337" i="8"/>
  <c r="I151" i="8"/>
  <c r="H151" i="8"/>
  <c r="H234" i="8"/>
  <c r="I234" i="8"/>
  <c r="I203" i="8"/>
  <c r="H203" i="8"/>
  <c r="H270" i="8"/>
  <c r="I270" i="8"/>
  <c r="H154" i="8"/>
  <c r="I154" i="8"/>
  <c r="H163" i="8"/>
  <c r="I163" i="8"/>
  <c r="H152" i="8"/>
  <c r="I152" i="8"/>
  <c r="H188" i="8"/>
  <c r="I188" i="8"/>
  <c r="H296" i="8"/>
  <c r="I296" i="8"/>
  <c r="I258" i="8"/>
  <c r="H258" i="8"/>
  <c r="H278" i="8"/>
  <c r="I278" i="8"/>
  <c r="H261" i="8"/>
  <c r="I261" i="8"/>
  <c r="J30" i="8"/>
  <c r="J28" i="8"/>
  <c r="J64" i="8"/>
  <c r="J274" i="8"/>
  <c r="J350" i="8"/>
  <c r="J220" i="8"/>
  <c r="J103" i="8"/>
  <c r="J20" i="8"/>
  <c r="J63" i="8"/>
  <c r="J319" i="8"/>
  <c r="J160" i="8"/>
  <c r="J75" i="8"/>
  <c r="J277" i="8"/>
  <c r="J230" i="8"/>
  <c r="H167" i="8"/>
  <c r="I167" i="8"/>
  <c r="H286" i="8"/>
  <c r="I286" i="8"/>
  <c r="H282" i="8"/>
  <c r="I282" i="8"/>
  <c r="H246" i="8"/>
  <c r="I246" i="8"/>
  <c r="H290" i="8"/>
  <c r="I290" i="8"/>
  <c r="H178" i="8"/>
  <c r="I178" i="8"/>
  <c r="H232" i="8"/>
  <c r="I232" i="8"/>
  <c r="I181" i="8"/>
  <c r="H181" i="8"/>
  <c r="J297" i="8"/>
  <c r="I166" i="8"/>
  <c r="H166" i="8"/>
  <c r="I228" i="8"/>
  <c r="H228" i="8"/>
  <c r="H264" i="8"/>
  <c r="I264" i="8"/>
  <c r="H177" i="8"/>
  <c r="I177" i="8"/>
  <c r="H164" i="8"/>
  <c r="I164" i="8"/>
  <c r="H241" i="8"/>
  <c r="I241" i="8"/>
  <c r="H157" i="8"/>
  <c r="I157" i="8"/>
  <c r="H185" i="8"/>
  <c r="I185" i="8"/>
  <c r="I211" i="8"/>
  <c r="H211" i="8"/>
  <c r="H245" i="8"/>
  <c r="I245" i="8"/>
  <c r="I243" i="8"/>
  <c r="H243" i="8"/>
  <c r="H214" i="8"/>
  <c r="I214" i="8"/>
  <c r="H216" i="8"/>
  <c r="I216" i="8"/>
  <c r="H298" i="8"/>
  <c r="I298" i="8"/>
  <c r="H276" i="8"/>
  <c r="I276" i="8"/>
  <c r="J342" i="8"/>
  <c r="J155" i="8"/>
  <c r="J323" i="8"/>
  <c r="J137" i="8"/>
  <c r="J142" i="8"/>
  <c r="J285" i="8"/>
  <c r="J162" i="8"/>
  <c r="J76" i="8"/>
  <c r="J322" i="8"/>
  <c r="J135" i="8"/>
  <c r="J65" i="8"/>
  <c r="J143" i="8"/>
  <c r="H299" i="8"/>
  <c r="I299" i="8"/>
  <c r="I219" i="8"/>
  <c r="H219" i="8"/>
  <c r="H183" i="8"/>
  <c r="I183" i="8"/>
  <c r="H192" i="8"/>
  <c r="I192" i="8"/>
  <c r="H255" i="8"/>
  <c r="I255" i="8"/>
  <c r="H159" i="8"/>
  <c r="I159" i="8"/>
  <c r="H218" i="8"/>
  <c r="I218" i="8"/>
  <c r="H287" i="8"/>
  <c r="I287" i="8"/>
  <c r="I195" i="8"/>
  <c r="H195" i="8"/>
  <c r="I189" i="8"/>
  <c r="H189" i="8"/>
  <c r="H289" i="8"/>
  <c r="I289" i="8"/>
  <c r="H202" i="8"/>
  <c r="I202" i="8"/>
  <c r="H187" i="8"/>
  <c r="I187" i="8"/>
  <c r="I244" i="8"/>
  <c r="H244" i="8"/>
  <c r="H284" i="8"/>
  <c r="I284" i="8"/>
  <c r="I240" i="8"/>
  <c r="H240" i="8"/>
  <c r="H193" i="8"/>
  <c r="I193" i="8"/>
  <c r="H173" i="8"/>
  <c r="I173" i="8"/>
  <c r="I180" i="8"/>
  <c r="H180" i="8"/>
  <c r="H233" i="8"/>
  <c r="I233" i="8"/>
  <c r="I295" i="8"/>
  <c r="H295" i="8"/>
  <c r="H293" i="8"/>
  <c r="I293" i="8"/>
  <c r="I268" i="8"/>
  <c r="H268" i="8"/>
  <c r="H254" i="8"/>
  <c r="I254" i="8"/>
  <c r="H191" i="8"/>
  <c r="I191" i="8"/>
  <c r="H172" i="8"/>
  <c r="I172" i="8"/>
  <c r="H229" i="8"/>
  <c r="I229" i="8"/>
  <c r="H209" i="8"/>
  <c r="I209" i="8"/>
  <c r="I207" i="8"/>
  <c r="H207" i="8"/>
  <c r="H271" i="8"/>
  <c r="I271" i="8"/>
  <c r="I291" i="8"/>
  <c r="H291" i="8"/>
  <c r="I267" i="8"/>
  <c r="H267" i="8"/>
  <c r="H238" i="8"/>
  <c r="I238" i="8"/>
  <c r="J71" i="8"/>
  <c r="J107" i="8"/>
  <c r="J344" i="8"/>
  <c r="J174" i="8"/>
  <c r="J170" i="8"/>
  <c r="J348" i="8"/>
  <c r="J343" i="8"/>
  <c r="J136" i="8"/>
  <c r="J66" i="8"/>
  <c r="J315" i="8"/>
  <c r="J116" i="8"/>
  <c r="J74" i="8"/>
  <c r="J53" i="8"/>
  <c r="I280" i="8"/>
  <c r="H280" i="8"/>
  <c r="J229" i="8" l="1"/>
  <c r="J284" i="8"/>
  <c r="J289" i="8"/>
  <c r="J218" i="8"/>
  <c r="J183" i="8"/>
  <c r="J214" i="8"/>
  <c r="J191" i="8"/>
  <c r="J193" i="8"/>
  <c r="J187" i="8"/>
  <c r="J255" i="8"/>
  <c r="J299" i="8"/>
  <c r="J298" i="8"/>
  <c r="J245" i="8"/>
  <c r="J241" i="8"/>
  <c r="J209" i="8"/>
  <c r="J254" i="8"/>
  <c r="J233" i="8"/>
  <c r="J202" i="8"/>
  <c r="J287" i="8"/>
  <c r="J192" i="8"/>
  <c r="J216" i="8"/>
  <c r="J164" i="8"/>
  <c r="J244" i="8"/>
  <c r="J189" i="8"/>
  <c r="J219" i="8"/>
  <c r="J243" i="8"/>
  <c r="J232" i="8"/>
  <c r="J282" i="8"/>
  <c r="J163" i="8"/>
  <c r="J234" i="8"/>
  <c r="J210" i="8"/>
  <c r="J195" i="8"/>
  <c r="J280" i="8"/>
  <c r="J151" i="8"/>
  <c r="J290" i="8"/>
  <c r="J167" i="8"/>
  <c r="J261" i="8"/>
  <c r="J188" i="8"/>
  <c r="J270" i="8"/>
  <c r="J228" i="8"/>
  <c r="J185" i="8"/>
  <c r="J177" i="8"/>
  <c r="J207" i="8"/>
  <c r="J246" i="8"/>
  <c r="J278" i="8"/>
  <c r="J152" i="8"/>
  <c r="J166" i="8"/>
  <c r="J240" i="8"/>
  <c r="J291" i="8"/>
  <c r="J268" i="8"/>
  <c r="J180" i="8"/>
  <c r="J267" i="8"/>
  <c r="J211" i="8"/>
  <c r="J271" i="8"/>
  <c r="J172" i="8"/>
  <c r="J293" i="8"/>
  <c r="J173" i="8"/>
  <c r="J159" i="8"/>
  <c r="J276" i="8"/>
  <c r="J157" i="8"/>
  <c r="J264" i="8"/>
  <c r="J181" i="8"/>
  <c r="J203" i="8"/>
  <c r="J238" i="8"/>
  <c r="J258" i="8"/>
  <c r="J295" i="8"/>
  <c r="J178" i="8"/>
  <c r="J286" i="8"/>
  <c r="J296" i="8"/>
  <c r="J154" i="8"/>
  <c r="J456" i="8" s="1"/>
  <c r="I456" i="8" l="1"/>
  <c r="H456" i="8"/>
  <c r="H457" i="8" l="1"/>
  <c r="I457" i="8"/>
  <c r="J457" i="8" l="1"/>
</calcChain>
</file>

<file path=xl/sharedStrings.xml><?xml version="1.0" encoding="utf-8"?>
<sst xmlns="http://schemas.openxmlformats.org/spreadsheetml/2006/main" count="1357" uniqueCount="104">
  <si>
    <t>Наименование</t>
  </si>
  <si>
    <t>Ед. изм.</t>
  </si>
  <si>
    <t>Кол-во</t>
  </si>
  <si>
    <t>м3</t>
  </si>
  <si>
    <t>м2</t>
  </si>
  <si>
    <t>м.п</t>
  </si>
  <si>
    <t>Цена за единицу, руб.</t>
  </si>
  <si>
    <t>Общая стоимость, руб.</t>
  </si>
  <si>
    <t>Примечания (ссылка на листы проектной/рабочей документации)</t>
  </si>
  <si>
    <t>(в т.ч. НДС 20%)</t>
  </si>
  <si>
    <t>Материалы</t>
  </si>
  <si>
    <t>СМР</t>
  </si>
  <si>
    <t>Итого</t>
  </si>
  <si>
    <t>ИТОГО</t>
  </si>
  <si>
    <t>В т.ч. НДС - 20%</t>
  </si>
  <si>
    <t>№ 
п/п</t>
  </si>
  <si>
    <t>«Генеральный подрядчик»</t>
  </si>
  <si>
    <t>ООО «СЕРВИССТРОЙДОМ»</t>
  </si>
  <si>
    <t>Генеральный директор</t>
  </si>
  <si>
    <t>шт</t>
  </si>
  <si>
    <t>Монтаж перемычки ПР-100.10.1 с покрытием эмалью ПФ-115 в два слоя по грунтовке ГФ-021</t>
  </si>
  <si>
    <t>кг</t>
  </si>
  <si>
    <t>Монтаж перемычки ПР-105.20.1 с покрытием эмалью ПФ-115 в два слоя по грунтовке ГФ-021</t>
  </si>
  <si>
    <t>Монтаж перемычки ПР-110.20.1 с покрытием эмалью ПФ-115 в два слоя по грунтовке ГФ-021</t>
  </si>
  <si>
    <t>Монтаж перемычки ПР-145.20.1 с покрытием эмалью ПФ-115 в два слоя по грунтовке ГФ-021</t>
  </si>
  <si>
    <t>Монтаж стойки СТ-1.10.365 с покрытием эмалью ПФ-115 в два слоя по грунтовке ГФ-021</t>
  </si>
  <si>
    <t>ГОСТ 19903-2015 -10х140 L=195мм</t>
  </si>
  <si>
    <t>ГОСТ 19903-2015 -6х140 L=240мм</t>
  </si>
  <si>
    <t>ГОСТ 30245-2003 100х100х4 L=3580 мм</t>
  </si>
  <si>
    <t>Монтаж стойки СТ-3.20.260 с покрытием эмалью ПФ-115 в два слоя по грунтовке ГФ-021</t>
  </si>
  <si>
    <t>ГОСТ 19903-2015 -10х165 L=240мм</t>
  </si>
  <si>
    <t>ГОСТ 19903-2015 -6х210 L=240мм</t>
  </si>
  <si>
    <t>Монтаж стойки СТ-3.20.260* с покрытием эмалью ПФ-115 в два слоя по грунтовке ГФ-021</t>
  </si>
  <si>
    <t>Монтаж стойки СТ-3.20.365 с покрытием эмалью ПФ-115 в два слоя по грунтовке ГФ-021</t>
  </si>
  <si>
    <t>Монтаж стойки СТ-3.20.165 с покрытием эмалью ПФ-115 в два слоя по грунтовке ГФ-021</t>
  </si>
  <si>
    <t>Монтаж перемычки ПР-102.10.3 с покрытием эмалью ПФ-115 в два слоя по грунтовке ГФ-021</t>
  </si>
  <si>
    <t>Монтаж перемычки ПР-105.20.3 с покрытием эмалью ПФ-115 в два слоя по грунтовке ГФ-021</t>
  </si>
  <si>
    <t>Монтаж перемычки ПР-120.10.3 с покрытием эмалью ПФ-115 в два слоя по грунтовке ГФ-021</t>
  </si>
  <si>
    <t>Монтаж перемычки ПР-127.10.3 с покрытием эмалью ПФ-115 в два слоя по грунтовке ГФ-021</t>
  </si>
  <si>
    <t>Монтаж перемычки ПР-130.10.1 с покрытием эмалью ПФ-115 в два слоя по грунтовке ГФ-021</t>
  </si>
  <si>
    <t>Монтаж перемычки ПР-72.10.3 с покрытием эмалью ПФ-115 в два слоя по грунтовке ГФ-021</t>
  </si>
  <si>
    <t>Монтаж перемычки ПР-75.10.3 с покрытием эмалью ПФ-115 в два слоя по грунтовке ГФ-021</t>
  </si>
  <si>
    <t>Монтаж стойки СТ-1.10.295 с покрытием эмалью ПФ-115 в два слоя по грунтовке ГФ-021</t>
  </si>
  <si>
    <t>ГОСТ 30245-2003 100х100х4 L=2880 мм</t>
  </si>
  <si>
    <t>Монтаж стойки СТ-3.20.295 с покрытием эмалью ПФ-115 в два слоя по грунтовке ГФ-021</t>
  </si>
  <si>
    <t>Монтаж стойки СТ-3.20.295* с покрытием эмалью ПФ-115 в два слоя по грунтовке ГФ-021</t>
  </si>
  <si>
    <t>ГОСТ 8509-93 Уголок L90x6 L1000мм</t>
  </si>
  <si>
    <t>ГОСТ 8509-93 Уголок L70x6 L1050мм</t>
  </si>
  <si>
    <t>ГОСТ 8509-93 Уголок L70x6 L1100мм</t>
  </si>
  <si>
    <t>ГОСТ 8509-93 Уголок L70x6 L1450мм</t>
  </si>
  <si>
    <t>ГОСТ 8509-93 Уголок L90x6 L700мм</t>
  </si>
  <si>
    <t>ГОСТ 8509-93 Уголок L90x6 L1210мм</t>
  </si>
  <si>
    <t>ГОСТ 8509-93 Уголок L90x6 L950мм</t>
  </si>
  <si>
    <t>ГОСТ 8509-93 Уголок L100x8 L100мм</t>
  </si>
  <si>
    <t>ГОСТ 8509-93 Уголок L70х6 L2530 мм</t>
  </si>
  <si>
    <t>ГОСТ 8509-93 Уголок L70х6 L3580 мм</t>
  </si>
  <si>
    <t>ГОСТ 8509-93 Уголок L100x8 L212мм</t>
  </si>
  <si>
    <t>ГОСТ 8509-93 Уголок L70x6 L1080мм</t>
  </si>
  <si>
    <t>ГОСТ 8509-93 Уголок L70х6 L1580 мм</t>
  </si>
  <si>
    <t>ГОСТ 8509-93 Уголок L70x6 L1030мм</t>
  </si>
  <si>
    <t>ГОСТ 8509-93 Уголок L100x8 L=100мм</t>
  </si>
  <si>
    <t>ГОСТ 8509-93 Уголок L90x6 L1430мм</t>
  </si>
  <si>
    <t>ГОСТ 8509-93 Уголок L90x6 L1250мм</t>
  </si>
  <si>
    <t>ГОСТ 8509-93 Уголок L90x6 L1300мм</t>
  </si>
  <si>
    <t>ГОСТ 8509-93 Уголок L90x6 L980мм</t>
  </si>
  <si>
    <t>ГОСТ 8509-93 Уголок L70х6 L=2880</t>
  </si>
  <si>
    <t>ГОСТ 103-2006 Полоса -50х5 L160мм</t>
  </si>
  <si>
    <t>Монтаж ячеистобетонных блоков (Блок I/625х200х250/D600/В3,5/F100) выполнять на клею с применением сварной стальной оцинкованной сетки ВР-1 50х50х4. Крепление к ж/б стенам (пилонам) выполнить при помощи 2-х отдельных стержней арматуры d6 А500 длиной 300 мм с фиксацией из в отверстия в монолите на глубину 70 мм с последующей заделкой отверстия ЦП раствором М100. Стержни арматуры располагать в каждом армированном шве. Сетки располагать в кладочных швах по высоте каждые 2 ряда кладки.. При кладке ячеистобетонных блоков необходимо обеспечить зазор между последним рядом кладки и ж/б перекрытием (балкой) - 35 мм. Зазор зачеканить
минераловатными плитами, а с внутренней стороны уложить шнур Вилатерм Ø40 мм, с последующей заделкой ЦП раствором марки М100. С наружной стороны зазор заделать полиуретановым герметиком Г1.</t>
  </si>
  <si>
    <t>Монтаж перемычки ПР-71.10.1 с покрытием эмалью ПФ-115 в два слоя по грунтовке ГФ-021</t>
  </si>
  <si>
    <t>Монтаж перемычки ПР-70.10.1 с покрытием эмалью ПФ-115 в два слоя по грунтовке ГФ-021</t>
  </si>
  <si>
    <t>Монтаж перемычки ПР-110.20.3 с покрытием эмалью ПФ-115 в два слоя по грунтовке ГФ-021</t>
  </si>
  <si>
    <t>Монтаж стойки СТ-1.10.310 с покрытием эмалью ПФ-115 в два слоя по грунтовке ГФ-021</t>
  </si>
  <si>
    <t>ГОСТ 30245-2003 100х100х4 L=3030 мм</t>
  </si>
  <si>
    <t>Монтаж стойки СТ-3.20.310 с покрытием эмалью ПФ-115 в два слоя по грунтовке ГФ-021</t>
  </si>
  <si>
    <t>ГОСТ 8509-93 Уголок L70х6 L=3030</t>
  </si>
  <si>
    <t>Монтаж стойки СТ-3.20.310* с покрытием эмалью ПФ-115 в два слоя по грунтовке ГФ-021</t>
  </si>
  <si>
    <t>550-21-2.АС.2.1</t>
  </si>
  <si>
    <t>Монтаж стен внутренних из ячеистобетонных блоков (I/600х200х100/D500/В2.5/F35)-(I/600х500х100/D500/В2.5/F35) на клей с применением оцинкованной сетки ВР-1 50х50х4 каждые 2 ряда. С креплением к ж/б стенам (пилонам) при помощи 2-х отдельных стержней арматуры d6 А500 длиной 300 мм в каждом армированном шве с последующей заделкой отверстия ЦП раствором М100. Зазор зачеканить минераловатными плитами, а с внутренней стороны уложить шнур Вилатерм Ø40 мм, с последующей заделкой ЦП раствором марки М100</t>
  </si>
  <si>
    <t>Монтаж стен внутренних из ячеистобетонных блоков (I/600х200х300/D500/В2.5/F35)-(I/600х200х150/D500/В2.5/F35) на клей с применением оцинкованной сетки ВР-1 50х50х4 каждые 2 ряда. С креплением к ж/б стенам (пилонам) при помощи 2-х отдельных стержней арматуры d6 А500 длиной 300 мм в каждом армированном шве с последующей заделкой отверстия ЦП раствором М100. Зазор зачеканить минераловатными плитами, а с внутренней стороны уложить шнур Вилатерм Ø40 мм, с последующей заделкой ЦП раствором марки М100</t>
  </si>
  <si>
    <t>Монтаж стен внутренних из ячеистобетонных блоков (I/600х200х100/D500/В2.5/F35)-(I/600х500х100/D500/В2.5/F35) на клей с применением оцинкованной сетки ВР-1 50х50х4 каждые 2 ряда. С креплением к ж/б стенам (пилонам) при помощи 2-х отдельных стержней арматуры d6 А500 длиной 300 мм в каждом армированном шве с последующей заделкой отверстия ЦП раствором М100. Зазор зачеканить минераловатными плитами, а с внутренней стороны уложить шнур Вилатерм Ø40 мм, с последующей заделкой ЦП раствором марки М100.</t>
  </si>
  <si>
    <t>Монтаж стен внутренних из ячеистобетонных блоков (Блок I/625х200х75/D600/В3,5/F25) 75мм.</t>
  </si>
  <si>
    <t>Монтаж перемычки ПР-98.10.3 с покрытием эмалью ПФ-115 в два слоя по грунтовке ГФ-021</t>
  </si>
  <si>
    <t>Монтаж перегородок террас их ячеисобетонных блоков (I/600х200х100/D500/В2.5/F35)-(I/600х500х100/D500/В2.5/F35) на клей с применением оцинкованной сетки ВР-1 50х50х4 каждые 2 ряда.</t>
  </si>
  <si>
    <t>ГОСТ 8509-93 Уголок L100x8 L1500мм</t>
  </si>
  <si>
    <t>Монтаж перемычки ПР-150.10.1 с покрытием эмалью ПФ-115 в два слоя по грунтовке ГФ-021</t>
  </si>
  <si>
    <t>ГОСТ 30245-2003 100х100х4 L=2940 мм</t>
  </si>
  <si>
    <t>Анкер Hilti HSA-R M10x98</t>
  </si>
  <si>
    <t>Анкер Hilti HSA M10x98</t>
  </si>
  <si>
    <t>Приложение №2</t>
  </si>
  <si>
    <t>«Подрядчик»</t>
  </si>
  <si>
    <t>_________________ Е.А. Самсонов</t>
  </si>
  <si>
    <r>
      <rPr>
        <b/>
        <sz val="11"/>
        <color theme="1"/>
        <rFont val="Times New Roman"/>
        <family val="1"/>
        <charset val="204"/>
      </rPr>
      <t xml:space="preserve">на выполнение комплекса работ по кладке стен  К-4 </t>
    </r>
    <r>
      <rPr>
        <sz val="11"/>
        <color theme="1"/>
        <rFont val="Times New Roman"/>
        <family val="1"/>
        <charset val="204"/>
      </rPr>
      <t xml:space="preserve"> 
на объекте: «Реконструкция объекта незавершённого строительства Дома творчества в гостиничный комплекс с апартаментами по адресу: Республика Крым г. Алушта, ул. Западная 4, II-III очереди строительства». II очередь строительства, включающая в себя: Комплекс апартаментов гостиничного типа (корпусы 4,6) с помещениями общественного и технического назначения и подземной автостоянкой. Комплекс апартаментов гостиничного типа (корпус 5) с помещениями общественного и технического назначения</t>
    </r>
  </si>
  <si>
    <t>Расчет стоимости работ</t>
  </si>
  <si>
    <t>к Договору подряда №__________ от «__» ___________ 2023 г.</t>
  </si>
  <si>
    <t xml:space="preserve">________________ </t>
  </si>
  <si>
    <t>Кладка стен из блоков 1 эт.</t>
  </si>
  <si>
    <t>Кладка стен из  блоков тех. пространства.</t>
  </si>
  <si>
    <t>Кладка стен из  блоков 2 эт.</t>
  </si>
  <si>
    <t>Кладка стен из  блоков 3-6 эт.</t>
  </si>
  <si>
    <t>Кладка стен из блоков 7-10 эт.</t>
  </si>
  <si>
    <t>Кладка стен из  блоков 11-15 эт.</t>
  </si>
  <si>
    <t>Кладка стен из  блоков 16-18 эт.</t>
  </si>
  <si>
    <t>Кладка стен из  блоков 19 эт.</t>
  </si>
  <si>
    <t>Кладка стен из  блоков 20 эт.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</si>
</sst>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0000"/>
  </numFmts>
  <fonts count="9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83">
    <xf numFmtId="0" fontId="0" fillId="0" borderId="0" xfId="0"/>
    <xf numFmtId="0" fontId="3" fillId="0" borderId="0" xfId="0" applyFont="1"/>
    <xf numFmtId="0" fontId="3" fillId="0" borderId="0" xfId="0" applyFont="1" applyAlignment="1">
      <alignment wrapText="1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Fill="1"/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/>
    <xf numFmtId="4" fontId="3" fillId="0" borderId="0" xfId="0" applyNumberFormat="1" applyFont="1"/>
    <xf numFmtId="0" fontId="3" fillId="0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2" fontId="3" fillId="0" borderId="0" xfId="0" applyNumberFormat="1" applyFont="1"/>
    <xf numFmtId="0" fontId="2" fillId="0" borderId="0" xfId="0" applyFont="1" applyAlignment="1">
      <alignment horizontal="right" vertical="center"/>
    </xf>
    <xf numFmtId="0" fontId="7" fillId="0" borderId="1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3" fillId="3" borderId="1" xfId="0" applyFont="1" applyFill="1" applyBorder="1"/>
    <xf numFmtId="2" fontId="3" fillId="3" borderId="1" xfId="0" applyNumberFormat="1" applyFont="1" applyFill="1" applyBorder="1"/>
    <xf numFmtId="0" fontId="3" fillId="3" borderId="1" xfId="0" applyFont="1" applyFill="1" applyBorder="1" applyAlignment="1">
      <alignment wrapText="1"/>
    </xf>
    <xf numFmtId="2" fontId="3" fillId="0" borderId="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right" vertical="center"/>
    </xf>
    <xf numFmtId="4" fontId="3" fillId="4" borderId="1" xfId="0" applyNumberFormat="1" applyFont="1" applyFill="1" applyBorder="1" applyAlignment="1">
      <alignment horizontal="right" vertical="center" wrapText="1"/>
    </xf>
    <xf numFmtId="4" fontId="3" fillId="4" borderId="1" xfId="0" applyNumberFormat="1" applyFont="1" applyFill="1" applyBorder="1" applyAlignment="1">
      <alignment horizontal="right" vertical="center"/>
    </xf>
    <xf numFmtId="4" fontId="3" fillId="0" borderId="1" xfId="0" applyNumberFormat="1" applyFont="1" applyFill="1" applyBorder="1" applyAlignment="1">
      <alignment horizontal="right" vertical="center"/>
    </xf>
    <xf numFmtId="4" fontId="3" fillId="2" borderId="1" xfId="0" applyNumberFormat="1" applyFont="1" applyFill="1" applyBorder="1" applyAlignment="1">
      <alignment horizontal="right" vertical="center"/>
    </xf>
    <xf numFmtId="0" fontId="8" fillId="0" borderId="1" xfId="0" applyFont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164" fontId="8" fillId="0" borderId="0" xfId="0" applyNumberFormat="1" applyFont="1" applyBorder="1" applyAlignment="1">
      <alignment horizontal="center" vertical="center" wrapText="1"/>
    </xf>
    <xf numFmtId="43" fontId="8" fillId="0" borderId="0" xfId="1" applyFont="1" applyBorder="1" applyAlignment="1">
      <alignment horizontal="center" vertical="center" wrapText="1"/>
    </xf>
    <xf numFmtId="4" fontId="3" fillId="0" borderId="0" xfId="0" applyNumberFormat="1" applyFont="1" applyFill="1" applyBorder="1" applyAlignment="1">
      <alignment horizontal="right" vertical="center"/>
    </xf>
    <xf numFmtId="0" fontId="3" fillId="0" borderId="0" xfId="0" applyFont="1" applyAlignment="1">
      <alignment vertical="center"/>
    </xf>
    <xf numFmtId="4" fontId="3" fillId="0" borderId="1" xfId="0" applyNumberFormat="1" applyFont="1" applyBorder="1" applyAlignment="1">
      <alignment horizontal="center" vertical="center"/>
    </xf>
    <xf numFmtId="4" fontId="3" fillId="4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/>
    </xf>
    <xf numFmtId="4" fontId="3" fillId="0" borderId="0" xfId="0" applyNumberFormat="1" applyFont="1" applyAlignment="1">
      <alignment horizontal="center"/>
    </xf>
    <xf numFmtId="4" fontId="3" fillId="3" borderId="1" xfId="0" applyNumberFormat="1" applyFont="1" applyFill="1" applyBorder="1"/>
    <xf numFmtId="4" fontId="3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/>
    <xf numFmtId="4" fontId="2" fillId="3" borderId="1" xfId="0" applyNumberFormat="1" applyFont="1" applyFill="1" applyBorder="1" applyAlignment="1">
      <alignment horizontal="center" vertical="center"/>
    </xf>
    <xf numFmtId="4" fontId="8" fillId="0" borderId="1" xfId="0" applyNumberFormat="1" applyFont="1" applyBorder="1" applyAlignment="1">
      <alignment horizontal="center" vertical="center" wrapText="1"/>
    </xf>
    <xf numFmtId="4" fontId="8" fillId="0" borderId="1" xfId="1" applyNumberFormat="1" applyFont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right" vertical="center"/>
    </xf>
    <xf numFmtId="0" fontId="3" fillId="0" borderId="0" xfId="0" applyFont="1" applyAlignment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0" fontId="2" fillId="3" borderId="1" xfId="0" applyFont="1" applyFill="1" applyBorder="1" applyAlignment="1">
      <alignment horizontal="left" vertical="top"/>
    </xf>
    <xf numFmtId="0" fontId="3" fillId="0" borderId="2" xfId="0" applyFont="1" applyBorder="1" applyAlignment="1">
      <alignment horizontal="left" vertical="top" wrapText="1"/>
    </xf>
    <xf numFmtId="0" fontId="3" fillId="0" borderId="2" xfId="0" applyFont="1" applyFill="1" applyBorder="1" applyAlignment="1">
      <alignment horizontal="left" vertical="top" wrapText="1"/>
    </xf>
    <xf numFmtId="0" fontId="3" fillId="4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2" borderId="2" xfId="0" applyFont="1" applyFill="1" applyBorder="1" applyAlignment="1">
      <alignment horizontal="left" vertical="top" wrapText="1"/>
    </xf>
    <xf numFmtId="0" fontId="8" fillId="0" borderId="1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top" wrapText="1"/>
    </xf>
    <xf numFmtId="0" fontId="3" fillId="0" borderId="0" xfId="0" applyFont="1" applyAlignment="1">
      <alignment horizontal="center"/>
    </xf>
    <xf numFmtId="4" fontId="3" fillId="0" borderId="1" xfId="0" applyNumberFormat="1" applyFont="1" applyBorder="1" applyAlignment="1" applyProtection="1">
      <alignment horizontal="right" vertical="center" wrapText="1"/>
      <protection locked="0"/>
    </xf>
    <xf numFmtId="4" fontId="3" fillId="0" borderId="1" xfId="0" applyNumberFormat="1" applyFont="1" applyBorder="1" applyAlignment="1" applyProtection="1">
      <alignment horizontal="right" vertical="center"/>
      <protection locked="0"/>
    </xf>
    <xf numFmtId="4" fontId="3" fillId="0" borderId="1" xfId="0" applyNumberFormat="1" applyFont="1" applyFill="1" applyBorder="1" applyAlignment="1" applyProtection="1">
      <alignment horizontal="right" vertical="center" wrapText="1"/>
      <protection locked="0"/>
    </xf>
    <xf numFmtId="4" fontId="3" fillId="4" borderId="1" xfId="0" applyNumberFormat="1" applyFont="1" applyFill="1" applyBorder="1" applyAlignment="1" applyProtection="1">
      <alignment horizontal="right" vertical="center" wrapText="1"/>
      <protection locked="0"/>
    </xf>
    <xf numFmtId="4" fontId="3" fillId="4" borderId="1" xfId="0" applyNumberFormat="1" applyFont="1" applyFill="1" applyBorder="1" applyAlignment="1" applyProtection="1">
      <alignment horizontal="right" vertical="center"/>
      <protection locked="0"/>
    </xf>
    <xf numFmtId="4" fontId="3" fillId="0" borderId="1" xfId="0" applyNumberFormat="1" applyFont="1" applyFill="1" applyBorder="1" applyAlignment="1" applyProtection="1">
      <alignment horizontal="right" vertical="center"/>
      <protection locked="0"/>
    </xf>
    <xf numFmtId="4" fontId="3" fillId="4" borderId="1" xfId="0" applyNumberFormat="1" applyFont="1" applyFill="1" applyBorder="1" applyAlignment="1" applyProtection="1">
      <alignment vertical="center" wrapText="1"/>
      <protection locked="0"/>
    </xf>
    <xf numFmtId="4" fontId="3" fillId="2" borderId="1" xfId="0" applyNumberFormat="1" applyFont="1" applyFill="1" applyBorder="1" applyAlignment="1" applyProtection="1">
      <alignment horizontal="right" vertical="center"/>
      <protection locked="0"/>
    </xf>
    <xf numFmtId="4" fontId="3" fillId="2" borderId="1" xfId="0" applyNumberFormat="1" applyFont="1" applyFill="1" applyBorder="1" applyAlignment="1" applyProtection="1">
      <alignment horizontal="right" vertical="center" wrapText="1"/>
      <protection locked="0"/>
    </xf>
    <xf numFmtId="4" fontId="3" fillId="3" borderId="1" xfId="0" applyNumberFormat="1" applyFont="1" applyFill="1" applyBorder="1" applyAlignment="1" applyProtection="1">
      <alignment wrapText="1"/>
      <protection locked="0"/>
    </xf>
    <xf numFmtId="4" fontId="3" fillId="3" borderId="1" xfId="0" applyNumberFormat="1" applyFont="1" applyFill="1" applyBorder="1" applyProtection="1">
      <protection locked="0"/>
    </xf>
    <xf numFmtId="4" fontId="3" fillId="0" borderId="1" xfId="0" applyNumberFormat="1" applyFont="1" applyFill="1" applyBorder="1" applyProtection="1">
      <protection locked="0"/>
    </xf>
    <xf numFmtId="4" fontId="2" fillId="3" borderId="1" xfId="0" applyNumberFormat="1" applyFont="1" applyFill="1" applyBorder="1" applyAlignment="1" applyProtection="1">
      <alignment horizontal="center" vertical="center"/>
      <protection locked="0"/>
    </xf>
    <xf numFmtId="4" fontId="8" fillId="0" borderId="1" xfId="1" applyNumberFormat="1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558"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67"/>
  <sheetViews>
    <sheetView tabSelected="1" view="pageBreakPreview" topLeftCell="A436" zoomScale="115" zoomScaleNormal="115" zoomScaleSheetLayoutView="115" workbookViewId="0">
      <selection activeCell="B454" sqref="B454"/>
    </sheetView>
  </sheetViews>
  <sheetFormatPr defaultColWidth="8.88671875" defaultRowHeight="13.8" x14ac:dyDescent="0.25"/>
  <cols>
    <col min="1" max="1" width="5.44140625" style="4" customWidth="1"/>
    <col min="2" max="2" width="64.6640625" style="49" customWidth="1"/>
    <col min="3" max="3" width="9.33203125" style="1" customWidth="1"/>
    <col min="4" max="4" width="12" style="1" customWidth="1"/>
    <col min="5" max="5" width="14.33203125" style="2" customWidth="1"/>
    <col min="6" max="6" width="13.88671875" style="1" customWidth="1"/>
    <col min="7" max="7" width="13" style="1" customWidth="1"/>
    <col min="8" max="10" width="13.6640625" style="1" customWidth="1"/>
    <col min="11" max="11" width="22" style="4" customWidth="1"/>
    <col min="12" max="12" width="11.88671875" style="1" bestFit="1" customWidth="1"/>
    <col min="13" max="16384" width="8.88671875" style="1"/>
  </cols>
  <sheetData>
    <row r="1" spans="1:12" x14ac:dyDescent="0.25">
      <c r="K1" s="7" t="s">
        <v>88</v>
      </c>
    </row>
    <row r="2" spans="1:12" x14ac:dyDescent="0.25">
      <c r="K2" s="7" t="s">
        <v>93</v>
      </c>
    </row>
    <row r="3" spans="1:12" x14ac:dyDescent="0.25">
      <c r="K3" s="17"/>
    </row>
    <row r="4" spans="1:12" x14ac:dyDescent="0.25">
      <c r="A4" s="79" t="s">
        <v>92</v>
      </c>
      <c r="B4" s="79"/>
      <c r="C4" s="79"/>
      <c r="D4" s="79"/>
      <c r="E4" s="79"/>
      <c r="F4" s="79"/>
      <c r="G4" s="79"/>
      <c r="H4" s="79"/>
      <c r="I4" s="79"/>
      <c r="J4" s="79"/>
      <c r="K4" s="79"/>
    </row>
    <row r="5" spans="1:12" ht="59.25" customHeight="1" x14ac:dyDescent="0.25">
      <c r="A5" s="78" t="s">
        <v>91</v>
      </c>
      <c r="B5" s="78"/>
      <c r="C5" s="78"/>
      <c r="D5" s="78"/>
      <c r="E5" s="78"/>
      <c r="F5" s="78"/>
      <c r="G5" s="78"/>
      <c r="H5" s="78"/>
      <c r="I5" s="78"/>
      <c r="J5" s="78"/>
      <c r="K5" s="78"/>
    </row>
    <row r="6" spans="1:12" x14ac:dyDescent="0.25">
      <c r="A6" s="80" t="s">
        <v>15</v>
      </c>
      <c r="B6" s="80" t="s">
        <v>0</v>
      </c>
      <c r="C6" s="80" t="s">
        <v>1</v>
      </c>
      <c r="D6" s="82" t="s">
        <v>2</v>
      </c>
      <c r="E6" s="80" t="s">
        <v>6</v>
      </c>
      <c r="F6" s="80"/>
      <c r="G6" s="80"/>
      <c r="H6" s="80" t="s">
        <v>7</v>
      </c>
      <c r="I6" s="80"/>
      <c r="J6" s="80"/>
      <c r="K6" s="81" t="s">
        <v>8</v>
      </c>
    </row>
    <row r="7" spans="1:12" ht="25.5" customHeight="1" x14ac:dyDescent="0.25">
      <c r="A7" s="80"/>
      <c r="B7" s="80"/>
      <c r="C7" s="80"/>
      <c r="D7" s="82"/>
      <c r="E7" s="80" t="s">
        <v>9</v>
      </c>
      <c r="F7" s="80"/>
      <c r="G7" s="80"/>
      <c r="H7" s="80" t="s">
        <v>9</v>
      </c>
      <c r="I7" s="80"/>
      <c r="J7" s="80"/>
      <c r="K7" s="81"/>
    </row>
    <row r="8" spans="1:12" ht="24" customHeight="1" x14ac:dyDescent="0.25">
      <c r="A8" s="80"/>
      <c r="B8" s="80"/>
      <c r="C8" s="80"/>
      <c r="D8" s="82"/>
      <c r="E8" s="18" t="s">
        <v>10</v>
      </c>
      <c r="F8" s="18" t="s">
        <v>11</v>
      </c>
      <c r="G8" s="18" t="s">
        <v>12</v>
      </c>
      <c r="H8" s="18" t="s">
        <v>10</v>
      </c>
      <c r="I8" s="18" t="s">
        <v>11</v>
      </c>
      <c r="J8" s="18" t="s">
        <v>12</v>
      </c>
      <c r="K8" s="81"/>
    </row>
    <row r="9" spans="1:12" s="63" customFormat="1" x14ac:dyDescent="0.25">
      <c r="A9" s="61">
        <v>1</v>
      </c>
      <c r="B9" s="62">
        <v>2</v>
      </c>
      <c r="C9" s="61">
        <v>3</v>
      </c>
      <c r="D9" s="19">
        <v>4</v>
      </c>
      <c r="E9" s="61">
        <v>5</v>
      </c>
      <c r="F9" s="61">
        <v>6</v>
      </c>
      <c r="G9" s="61">
        <v>7</v>
      </c>
      <c r="H9" s="61">
        <v>8</v>
      </c>
      <c r="I9" s="61">
        <v>9</v>
      </c>
      <c r="J9" s="61">
        <v>10</v>
      </c>
      <c r="K9" s="61">
        <v>11</v>
      </c>
    </row>
    <row r="10" spans="1:12" x14ac:dyDescent="0.25">
      <c r="A10" s="3">
        <v>1</v>
      </c>
      <c r="B10" s="51" t="s">
        <v>95</v>
      </c>
      <c r="C10" s="22"/>
      <c r="D10" s="23"/>
      <c r="E10" s="24"/>
      <c r="F10" s="22"/>
      <c r="G10" s="22"/>
      <c r="H10" s="22"/>
      <c r="I10" s="22"/>
      <c r="J10" s="22"/>
      <c r="K10" s="20"/>
    </row>
    <row r="11" spans="1:12" ht="41.4" x14ac:dyDescent="0.25">
      <c r="A11" s="3">
        <v>2</v>
      </c>
      <c r="B11" s="52" t="s">
        <v>82</v>
      </c>
      <c r="C11" s="5" t="s">
        <v>4</v>
      </c>
      <c r="D11" s="38">
        <v>10.1</v>
      </c>
      <c r="E11" s="64"/>
      <c r="F11" s="65"/>
      <c r="G11" s="26">
        <f t="shared" ref="G11" si="0">E11+F11</f>
        <v>0</v>
      </c>
      <c r="H11" s="26">
        <f t="shared" ref="H11" si="1">E11*D11</f>
        <v>0</v>
      </c>
      <c r="I11" s="26">
        <f t="shared" ref="I11" si="2">D11*F11</f>
        <v>0</v>
      </c>
      <c r="J11" s="26">
        <f t="shared" ref="J11" si="3">I11+H11</f>
        <v>0</v>
      </c>
      <c r="K11" s="5" t="s">
        <v>76</v>
      </c>
    </row>
    <row r="12" spans="1:12" ht="196.5" customHeight="1" x14ac:dyDescent="0.25">
      <c r="A12" s="3">
        <v>3</v>
      </c>
      <c r="B12" s="53" t="s">
        <v>67</v>
      </c>
      <c r="C12" s="3" t="s">
        <v>3</v>
      </c>
      <c r="D12" s="32">
        <v>7.93</v>
      </c>
      <c r="E12" s="66"/>
      <c r="F12" s="65"/>
      <c r="G12" s="26">
        <f t="shared" ref="G12:G75" si="4">E12+F12</f>
        <v>0</v>
      </c>
      <c r="H12" s="26">
        <f t="shared" ref="H12:H75" si="5">E12*D12</f>
        <v>0</v>
      </c>
      <c r="I12" s="26">
        <f t="shared" ref="I12:I75" si="6">D12*F12</f>
        <v>0</v>
      </c>
      <c r="J12" s="26">
        <f t="shared" ref="J12:J75" si="7">I12+H12</f>
        <v>0</v>
      </c>
      <c r="K12" s="5" t="s">
        <v>76</v>
      </c>
      <c r="L12" s="16"/>
    </row>
    <row r="13" spans="1:12" ht="27.6" x14ac:dyDescent="0.25">
      <c r="A13" s="3">
        <v>4</v>
      </c>
      <c r="B13" s="53" t="s">
        <v>80</v>
      </c>
      <c r="C13" s="3" t="s">
        <v>4</v>
      </c>
      <c r="D13" s="32">
        <v>5.8</v>
      </c>
      <c r="E13" s="64"/>
      <c r="F13" s="65"/>
      <c r="G13" s="26">
        <f t="shared" si="4"/>
        <v>0</v>
      </c>
      <c r="H13" s="26">
        <f t="shared" si="5"/>
        <v>0</v>
      </c>
      <c r="I13" s="26">
        <f t="shared" si="6"/>
        <v>0</v>
      </c>
      <c r="J13" s="26">
        <f t="shared" si="7"/>
        <v>0</v>
      </c>
      <c r="K13" s="5" t="s">
        <v>76</v>
      </c>
    </row>
    <row r="14" spans="1:12" ht="124.2" x14ac:dyDescent="0.25">
      <c r="A14" s="3">
        <v>5</v>
      </c>
      <c r="B14" s="53" t="s">
        <v>77</v>
      </c>
      <c r="C14" s="3" t="s">
        <v>4</v>
      </c>
      <c r="D14" s="32">
        <v>81.900000000000006</v>
      </c>
      <c r="E14" s="64"/>
      <c r="F14" s="65"/>
      <c r="G14" s="26">
        <f t="shared" si="4"/>
        <v>0</v>
      </c>
      <c r="H14" s="26">
        <f t="shared" si="5"/>
        <v>0</v>
      </c>
      <c r="I14" s="26">
        <f t="shared" si="6"/>
        <v>0</v>
      </c>
      <c r="J14" s="26">
        <f t="shared" si="7"/>
        <v>0</v>
      </c>
      <c r="K14" s="5" t="s">
        <v>76</v>
      </c>
    </row>
    <row r="15" spans="1:12" ht="126" customHeight="1" x14ac:dyDescent="0.25">
      <c r="A15" s="3">
        <v>6</v>
      </c>
      <c r="B15" s="53" t="s">
        <v>78</v>
      </c>
      <c r="C15" s="3" t="s">
        <v>3</v>
      </c>
      <c r="D15" s="32">
        <v>66.28</v>
      </c>
      <c r="E15" s="66"/>
      <c r="F15" s="65"/>
      <c r="G15" s="26">
        <f t="shared" si="4"/>
        <v>0</v>
      </c>
      <c r="H15" s="26">
        <f t="shared" si="5"/>
        <v>0</v>
      </c>
      <c r="I15" s="26">
        <f t="shared" si="6"/>
        <v>0</v>
      </c>
      <c r="J15" s="26">
        <f t="shared" si="7"/>
        <v>0</v>
      </c>
      <c r="K15" s="5" t="s">
        <v>76</v>
      </c>
      <c r="L15" s="16"/>
    </row>
    <row r="16" spans="1:12" s="6" customFormat="1" ht="27.6" x14ac:dyDescent="0.25">
      <c r="A16" s="3">
        <v>7</v>
      </c>
      <c r="B16" s="54" t="s">
        <v>20</v>
      </c>
      <c r="C16" s="13" t="s">
        <v>19</v>
      </c>
      <c r="D16" s="39">
        <v>1</v>
      </c>
      <c r="E16" s="67"/>
      <c r="F16" s="68"/>
      <c r="G16" s="28">
        <f t="shared" si="4"/>
        <v>0</v>
      </c>
      <c r="H16" s="28">
        <f t="shared" si="5"/>
        <v>0</v>
      </c>
      <c r="I16" s="28">
        <f t="shared" si="6"/>
        <v>0</v>
      </c>
      <c r="J16" s="28">
        <f t="shared" si="7"/>
        <v>0</v>
      </c>
      <c r="K16" s="5" t="s">
        <v>76</v>
      </c>
    </row>
    <row r="17" spans="1:11" s="6" customFormat="1" x14ac:dyDescent="0.25">
      <c r="A17" s="3">
        <v>8</v>
      </c>
      <c r="B17" s="55" t="s">
        <v>46</v>
      </c>
      <c r="C17" s="12" t="s">
        <v>21</v>
      </c>
      <c r="D17" s="40">
        <v>8.33</v>
      </c>
      <c r="E17" s="66"/>
      <c r="F17" s="69"/>
      <c r="G17" s="29">
        <f t="shared" si="4"/>
        <v>0</v>
      </c>
      <c r="H17" s="29">
        <f t="shared" si="5"/>
        <v>0</v>
      </c>
      <c r="I17" s="29">
        <f t="shared" si="6"/>
        <v>0</v>
      </c>
      <c r="J17" s="29">
        <f t="shared" si="7"/>
        <v>0</v>
      </c>
      <c r="K17" s="5" t="s">
        <v>76</v>
      </c>
    </row>
    <row r="18" spans="1:11" s="6" customFormat="1" ht="27.6" x14ac:dyDescent="0.25">
      <c r="A18" s="3">
        <v>9</v>
      </c>
      <c r="B18" s="54" t="s">
        <v>22</v>
      </c>
      <c r="C18" s="14" t="s">
        <v>19</v>
      </c>
      <c r="D18" s="39">
        <v>4</v>
      </c>
      <c r="E18" s="70"/>
      <c r="F18" s="68"/>
      <c r="G18" s="28">
        <f t="shared" si="4"/>
        <v>0</v>
      </c>
      <c r="H18" s="28">
        <f t="shared" si="5"/>
        <v>0</v>
      </c>
      <c r="I18" s="28">
        <f t="shared" si="6"/>
        <v>0</v>
      </c>
      <c r="J18" s="28">
        <f t="shared" si="7"/>
        <v>0</v>
      </c>
      <c r="K18" s="5" t="s">
        <v>76</v>
      </c>
    </row>
    <row r="19" spans="1:11" x14ac:dyDescent="0.25">
      <c r="A19" s="3">
        <v>10</v>
      </c>
      <c r="B19" s="56" t="s">
        <v>66</v>
      </c>
      <c r="C19" s="5" t="s">
        <v>21</v>
      </c>
      <c r="D19" s="38">
        <f>D18*0.93</f>
        <v>3.72</v>
      </c>
      <c r="E19" s="66"/>
      <c r="F19" s="65"/>
      <c r="G19" s="26">
        <f t="shared" si="4"/>
        <v>0</v>
      </c>
      <c r="H19" s="26">
        <f t="shared" si="5"/>
        <v>0</v>
      </c>
      <c r="I19" s="26">
        <f t="shared" si="6"/>
        <v>0</v>
      </c>
      <c r="J19" s="26">
        <f t="shared" si="7"/>
        <v>0</v>
      </c>
      <c r="K19" s="5" t="s">
        <v>76</v>
      </c>
    </row>
    <row r="20" spans="1:11" x14ac:dyDescent="0.25">
      <c r="A20" s="3">
        <v>11</v>
      </c>
      <c r="B20" s="55" t="s">
        <v>47</v>
      </c>
      <c r="C20" s="5" t="s">
        <v>21</v>
      </c>
      <c r="D20" s="38">
        <f>D18*13.42</f>
        <v>53.68</v>
      </c>
      <c r="E20" s="66"/>
      <c r="F20" s="65"/>
      <c r="G20" s="26">
        <f t="shared" si="4"/>
        <v>0</v>
      </c>
      <c r="H20" s="26">
        <f t="shared" si="5"/>
        <v>0</v>
      </c>
      <c r="I20" s="26">
        <f t="shared" si="6"/>
        <v>0</v>
      </c>
      <c r="J20" s="26">
        <f t="shared" si="7"/>
        <v>0</v>
      </c>
      <c r="K20" s="5" t="s">
        <v>76</v>
      </c>
    </row>
    <row r="21" spans="1:11" ht="27.6" x14ac:dyDescent="0.25">
      <c r="A21" s="3">
        <v>12</v>
      </c>
      <c r="B21" s="54" t="s">
        <v>23</v>
      </c>
      <c r="C21" s="14" t="s">
        <v>19</v>
      </c>
      <c r="D21" s="39">
        <v>4</v>
      </c>
      <c r="E21" s="67"/>
      <c r="F21" s="68"/>
      <c r="G21" s="28">
        <f t="shared" si="4"/>
        <v>0</v>
      </c>
      <c r="H21" s="28">
        <f t="shared" si="5"/>
        <v>0</v>
      </c>
      <c r="I21" s="28">
        <f t="shared" si="6"/>
        <v>0</v>
      </c>
      <c r="J21" s="28">
        <f t="shared" si="7"/>
        <v>0</v>
      </c>
      <c r="K21" s="5" t="s">
        <v>76</v>
      </c>
    </row>
    <row r="22" spans="1:11" x14ac:dyDescent="0.25">
      <c r="A22" s="3">
        <v>13</v>
      </c>
      <c r="B22" s="56" t="s">
        <v>66</v>
      </c>
      <c r="C22" s="5" t="s">
        <v>21</v>
      </c>
      <c r="D22" s="38">
        <f>D21*0.93</f>
        <v>3.72</v>
      </c>
      <c r="E22" s="66"/>
      <c r="F22" s="65"/>
      <c r="G22" s="26">
        <f t="shared" si="4"/>
        <v>0</v>
      </c>
      <c r="H22" s="26">
        <f t="shared" si="5"/>
        <v>0</v>
      </c>
      <c r="I22" s="26">
        <f t="shared" si="6"/>
        <v>0</v>
      </c>
      <c r="J22" s="26">
        <f t="shared" si="7"/>
        <v>0</v>
      </c>
      <c r="K22" s="5" t="s">
        <v>76</v>
      </c>
    </row>
    <row r="23" spans="1:11" x14ac:dyDescent="0.25">
      <c r="A23" s="3">
        <v>14</v>
      </c>
      <c r="B23" s="55" t="s">
        <v>48</v>
      </c>
      <c r="C23" s="5" t="s">
        <v>21</v>
      </c>
      <c r="D23" s="38">
        <v>14.06</v>
      </c>
      <c r="E23" s="66"/>
      <c r="F23" s="65"/>
      <c r="G23" s="26">
        <f t="shared" si="4"/>
        <v>0</v>
      </c>
      <c r="H23" s="26">
        <f t="shared" si="5"/>
        <v>0</v>
      </c>
      <c r="I23" s="26">
        <f t="shared" si="6"/>
        <v>0</v>
      </c>
      <c r="J23" s="26">
        <f t="shared" si="7"/>
        <v>0</v>
      </c>
      <c r="K23" s="5" t="s">
        <v>76</v>
      </c>
    </row>
    <row r="24" spans="1:11" ht="27.6" x14ac:dyDescent="0.25">
      <c r="A24" s="3">
        <v>15</v>
      </c>
      <c r="B24" s="54" t="s">
        <v>24</v>
      </c>
      <c r="C24" s="14" t="s">
        <v>19</v>
      </c>
      <c r="D24" s="39">
        <v>1</v>
      </c>
      <c r="E24" s="67"/>
      <c r="F24" s="68"/>
      <c r="G24" s="28">
        <f t="shared" si="4"/>
        <v>0</v>
      </c>
      <c r="H24" s="28">
        <f t="shared" si="5"/>
        <v>0</v>
      </c>
      <c r="I24" s="28">
        <f t="shared" si="6"/>
        <v>0</v>
      </c>
      <c r="J24" s="28">
        <f t="shared" si="7"/>
        <v>0</v>
      </c>
      <c r="K24" s="5" t="s">
        <v>76</v>
      </c>
    </row>
    <row r="25" spans="1:11" x14ac:dyDescent="0.25">
      <c r="A25" s="3">
        <v>16</v>
      </c>
      <c r="B25" s="56" t="s">
        <v>66</v>
      </c>
      <c r="C25" s="5" t="s">
        <v>21</v>
      </c>
      <c r="D25" s="38">
        <v>1.24</v>
      </c>
      <c r="E25" s="66"/>
      <c r="F25" s="65"/>
      <c r="G25" s="26">
        <f t="shared" si="4"/>
        <v>0</v>
      </c>
      <c r="H25" s="26">
        <f t="shared" si="5"/>
        <v>0</v>
      </c>
      <c r="I25" s="26">
        <f t="shared" si="6"/>
        <v>0</v>
      </c>
      <c r="J25" s="26">
        <f t="shared" si="7"/>
        <v>0</v>
      </c>
      <c r="K25" s="5" t="s">
        <v>76</v>
      </c>
    </row>
    <row r="26" spans="1:11" x14ac:dyDescent="0.25">
      <c r="A26" s="3">
        <v>17</v>
      </c>
      <c r="B26" s="55" t="s">
        <v>49</v>
      </c>
      <c r="C26" s="5" t="s">
        <v>21</v>
      </c>
      <c r="D26" s="38">
        <v>18.54</v>
      </c>
      <c r="E26" s="66"/>
      <c r="F26" s="65"/>
      <c r="G26" s="26">
        <f t="shared" si="4"/>
        <v>0</v>
      </c>
      <c r="H26" s="26">
        <f t="shared" si="5"/>
        <v>0</v>
      </c>
      <c r="I26" s="26">
        <f t="shared" si="6"/>
        <v>0</v>
      </c>
      <c r="J26" s="26">
        <f t="shared" si="7"/>
        <v>0</v>
      </c>
      <c r="K26" s="5" t="s">
        <v>76</v>
      </c>
    </row>
    <row r="27" spans="1:11" s="6" customFormat="1" ht="27.6" x14ac:dyDescent="0.25">
      <c r="A27" s="3">
        <v>18</v>
      </c>
      <c r="B27" s="54" t="s">
        <v>84</v>
      </c>
      <c r="C27" s="13" t="s">
        <v>19</v>
      </c>
      <c r="D27" s="39">
        <v>2</v>
      </c>
      <c r="E27" s="67"/>
      <c r="F27" s="68"/>
      <c r="G27" s="28">
        <f t="shared" si="4"/>
        <v>0</v>
      </c>
      <c r="H27" s="28">
        <f t="shared" si="5"/>
        <v>0</v>
      </c>
      <c r="I27" s="28">
        <f t="shared" si="6"/>
        <v>0</v>
      </c>
      <c r="J27" s="28">
        <f t="shared" si="7"/>
        <v>0</v>
      </c>
      <c r="K27" s="5" t="s">
        <v>76</v>
      </c>
    </row>
    <row r="28" spans="1:11" s="6" customFormat="1" x14ac:dyDescent="0.25">
      <c r="A28" s="3">
        <v>19</v>
      </c>
      <c r="B28" s="55" t="s">
        <v>83</v>
      </c>
      <c r="C28" s="12" t="s">
        <v>21</v>
      </c>
      <c r="D28" s="40">
        <f>D27*18.38</f>
        <v>36.76</v>
      </c>
      <c r="E28" s="66"/>
      <c r="F28" s="69"/>
      <c r="G28" s="29">
        <f t="shared" si="4"/>
        <v>0</v>
      </c>
      <c r="H28" s="29">
        <f t="shared" si="5"/>
        <v>0</v>
      </c>
      <c r="I28" s="29">
        <f t="shared" si="6"/>
        <v>0</v>
      </c>
      <c r="J28" s="29">
        <f t="shared" si="7"/>
        <v>0</v>
      </c>
      <c r="K28" s="5" t="s">
        <v>76</v>
      </c>
    </row>
    <row r="29" spans="1:11" ht="27.6" x14ac:dyDescent="0.25">
      <c r="A29" s="3">
        <v>20</v>
      </c>
      <c r="B29" s="54" t="s">
        <v>69</v>
      </c>
      <c r="C29" s="14" t="s">
        <v>19</v>
      </c>
      <c r="D29" s="39">
        <v>2</v>
      </c>
      <c r="E29" s="67"/>
      <c r="F29" s="68"/>
      <c r="G29" s="28">
        <f t="shared" si="4"/>
        <v>0</v>
      </c>
      <c r="H29" s="28">
        <f t="shared" si="5"/>
        <v>0</v>
      </c>
      <c r="I29" s="28">
        <f t="shared" si="6"/>
        <v>0</v>
      </c>
      <c r="J29" s="28">
        <f t="shared" si="7"/>
        <v>0</v>
      </c>
      <c r="K29" s="5" t="s">
        <v>76</v>
      </c>
    </row>
    <row r="30" spans="1:11" x14ac:dyDescent="0.25">
      <c r="A30" s="3">
        <v>21</v>
      </c>
      <c r="B30" s="55" t="s">
        <v>50</v>
      </c>
      <c r="C30" s="5" t="s">
        <v>21</v>
      </c>
      <c r="D30" s="38">
        <f>D29*5.83</f>
        <v>11.66</v>
      </c>
      <c r="E30" s="66"/>
      <c r="F30" s="65"/>
      <c r="G30" s="26">
        <f t="shared" si="4"/>
        <v>0</v>
      </c>
      <c r="H30" s="26">
        <f t="shared" si="5"/>
        <v>0</v>
      </c>
      <c r="I30" s="26">
        <f t="shared" si="6"/>
        <v>0</v>
      </c>
      <c r="J30" s="26">
        <f t="shared" si="7"/>
        <v>0</v>
      </c>
      <c r="K30" s="5" t="s">
        <v>76</v>
      </c>
    </row>
    <row r="31" spans="1:11" ht="27.6" x14ac:dyDescent="0.25">
      <c r="A31" s="3">
        <v>22</v>
      </c>
      <c r="B31" s="54" t="s">
        <v>68</v>
      </c>
      <c r="C31" s="14" t="s">
        <v>19</v>
      </c>
      <c r="D31" s="39">
        <v>1</v>
      </c>
      <c r="E31" s="67"/>
      <c r="F31" s="68"/>
      <c r="G31" s="28">
        <f t="shared" si="4"/>
        <v>0</v>
      </c>
      <c r="H31" s="28">
        <f t="shared" si="5"/>
        <v>0</v>
      </c>
      <c r="I31" s="28">
        <f t="shared" si="6"/>
        <v>0</v>
      </c>
      <c r="J31" s="28">
        <f t="shared" si="7"/>
        <v>0</v>
      </c>
      <c r="K31" s="5" t="s">
        <v>76</v>
      </c>
    </row>
    <row r="32" spans="1:11" x14ac:dyDescent="0.25">
      <c r="A32" s="3">
        <v>23</v>
      </c>
      <c r="B32" s="55" t="s">
        <v>51</v>
      </c>
      <c r="C32" s="5" t="s">
        <v>21</v>
      </c>
      <c r="D32" s="38">
        <v>10.08</v>
      </c>
      <c r="E32" s="66"/>
      <c r="F32" s="65"/>
      <c r="G32" s="26">
        <f t="shared" si="4"/>
        <v>0</v>
      </c>
      <c r="H32" s="26">
        <f t="shared" si="5"/>
        <v>0</v>
      </c>
      <c r="I32" s="26">
        <f t="shared" si="6"/>
        <v>0</v>
      </c>
      <c r="J32" s="26">
        <f t="shared" si="7"/>
        <v>0</v>
      </c>
      <c r="K32" s="5" t="s">
        <v>76</v>
      </c>
    </row>
    <row r="33" spans="1:11" ht="27.6" x14ac:dyDescent="0.25">
      <c r="A33" s="3">
        <v>24</v>
      </c>
      <c r="B33" s="54" t="s">
        <v>40</v>
      </c>
      <c r="C33" s="14" t="s">
        <v>19</v>
      </c>
      <c r="D33" s="39">
        <v>1</v>
      </c>
      <c r="E33" s="67"/>
      <c r="F33" s="68"/>
      <c r="G33" s="28">
        <f t="shared" si="4"/>
        <v>0</v>
      </c>
      <c r="H33" s="28">
        <f t="shared" si="5"/>
        <v>0</v>
      </c>
      <c r="I33" s="28">
        <f t="shared" si="6"/>
        <v>0</v>
      </c>
      <c r="J33" s="28">
        <f t="shared" si="7"/>
        <v>0</v>
      </c>
      <c r="K33" s="5" t="s">
        <v>76</v>
      </c>
    </row>
    <row r="34" spans="1:11" x14ac:dyDescent="0.25">
      <c r="A34" s="3">
        <v>25</v>
      </c>
      <c r="B34" s="55" t="s">
        <v>52</v>
      </c>
      <c r="C34" s="5" t="s">
        <v>21</v>
      </c>
      <c r="D34" s="38">
        <v>1.23</v>
      </c>
      <c r="E34" s="66"/>
      <c r="F34" s="65"/>
      <c r="G34" s="26">
        <f t="shared" si="4"/>
        <v>0</v>
      </c>
      <c r="H34" s="26">
        <f t="shared" si="5"/>
        <v>0</v>
      </c>
      <c r="I34" s="26">
        <f t="shared" si="6"/>
        <v>0</v>
      </c>
      <c r="J34" s="26">
        <f t="shared" si="7"/>
        <v>0</v>
      </c>
      <c r="K34" s="5" t="s">
        <v>76</v>
      </c>
    </row>
    <row r="35" spans="1:11" x14ac:dyDescent="0.25">
      <c r="A35" s="3">
        <v>26</v>
      </c>
      <c r="B35" s="55" t="s">
        <v>53</v>
      </c>
      <c r="C35" s="5" t="s">
        <v>21</v>
      </c>
      <c r="D35" s="38">
        <v>8.58</v>
      </c>
      <c r="E35" s="66"/>
      <c r="F35" s="65"/>
      <c r="G35" s="26">
        <f t="shared" si="4"/>
        <v>0</v>
      </c>
      <c r="H35" s="26">
        <f t="shared" si="5"/>
        <v>0</v>
      </c>
      <c r="I35" s="26">
        <f t="shared" si="6"/>
        <v>0</v>
      </c>
      <c r="J35" s="26">
        <f t="shared" si="7"/>
        <v>0</v>
      </c>
      <c r="K35" s="5" t="s">
        <v>76</v>
      </c>
    </row>
    <row r="36" spans="1:11" x14ac:dyDescent="0.25">
      <c r="A36" s="3">
        <v>27</v>
      </c>
      <c r="B36" s="56" t="s">
        <v>86</v>
      </c>
      <c r="C36" s="5" t="s">
        <v>19</v>
      </c>
      <c r="D36" s="38">
        <v>2</v>
      </c>
      <c r="E36" s="66"/>
      <c r="F36" s="65"/>
      <c r="G36" s="26">
        <f t="shared" si="4"/>
        <v>0</v>
      </c>
      <c r="H36" s="26">
        <f t="shared" si="5"/>
        <v>0</v>
      </c>
      <c r="I36" s="26">
        <f t="shared" si="6"/>
        <v>0</v>
      </c>
      <c r="J36" s="26">
        <f t="shared" si="7"/>
        <v>0</v>
      </c>
      <c r="K36" s="5" t="s">
        <v>76</v>
      </c>
    </row>
    <row r="37" spans="1:11" ht="27.6" x14ac:dyDescent="0.25">
      <c r="A37" s="3">
        <v>28</v>
      </c>
      <c r="B37" s="54" t="s">
        <v>70</v>
      </c>
      <c r="C37" s="14" t="s">
        <v>19</v>
      </c>
      <c r="D37" s="39">
        <v>1</v>
      </c>
      <c r="E37" s="67"/>
      <c r="F37" s="68"/>
      <c r="G37" s="28">
        <f t="shared" si="4"/>
        <v>0</v>
      </c>
      <c r="H37" s="28">
        <f t="shared" si="5"/>
        <v>0</v>
      </c>
      <c r="I37" s="28">
        <f t="shared" si="6"/>
        <v>0</v>
      </c>
      <c r="J37" s="28">
        <f t="shared" si="7"/>
        <v>0</v>
      </c>
      <c r="K37" s="5" t="s">
        <v>76</v>
      </c>
    </row>
    <row r="38" spans="1:11" x14ac:dyDescent="0.25">
      <c r="A38" s="3">
        <v>29</v>
      </c>
      <c r="B38" s="56" t="s">
        <v>66</v>
      </c>
      <c r="C38" s="5" t="s">
        <v>21</v>
      </c>
      <c r="D38" s="38">
        <v>0.93</v>
      </c>
      <c r="E38" s="66"/>
      <c r="F38" s="71"/>
      <c r="G38" s="30">
        <f t="shared" si="4"/>
        <v>0</v>
      </c>
      <c r="H38" s="30">
        <f t="shared" si="5"/>
        <v>0</v>
      </c>
      <c r="I38" s="30">
        <f t="shared" si="6"/>
        <v>0</v>
      </c>
      <c r="J38" s="30">
        <f t="shared" si="7"/>
        <v>0</v>
      </c>
      <c r="K38" s="5" t="s">
        <v>76</v>
      </c>
    </row>
    <row r="39" spans="1:11" x14ac:dyDescent="0.25">
      <c r="A39" s="3">
        <v>30</v>
      </c>
      <c r="B39" s="55" t="s">
        <v>57</v>
      </c>
      <c r="C39" s="5" t="s">
        <v>21</v>
      </c>
      <c r="D39" s="38">
        <v>13.8</v>
      </c>
      <c r="E39" s="66"/>
      <c r="F39" s="71"/>
      <c r="G39" s="30">
        <f t="shared" si="4"/>
        <v>0</v>
      </c>
      <c r="H39" s="30">
        <f t="shared" si="5"/>
        <v>0</v>
      </c>
      <c r="I39" s="30">
        <f t="shared" si="6"/>
        <v>0</v>
      </c>
      <c r="J39" s="30">
        <f t="shared" si="7"/>
        <v>0</v>
      </c>
      <c r="K39" s="5" t="s">
        <v>76</v>
      </c>
    </row>
    <row r="40" spans="1:11" x14ac:dyDescent="0.25">
      <c r="A40" s="3">
        <v>31</v>
      </c>
      <c r="B40" s="55" t="s">
        <v>56</v>
      </c>
      <c r="C40" s="5" t="s">
        <v>21</v>
      </c>
      <c r="D40" s="38">
        <v>2.6</v>
      </c>
      <c r="E40" s="66"/>
      <c r="F40" s="71"/>
      <c r="G40" s="30">
        <f t="shared" si="4"/>
        <v>0</v>
      </c>
      <c r="H40" s="30">
        <f t="shared" si="5"/>
        <v>0</v>
      </c>
      <c r="I40" s="30">
        <f t="shared" si="6"/>
        <v>0</v>
      </c>
      <c r="J40" s="30">
        <f t="shared" si="7"/>
        <v>0</v>
      </c>
      <c r="K40" s="5" t="s">
        <v>76</v>
      </c>
    </row>
    <row r="41" spans="1:11" x14ac:dyDescent="0.25">
      <c r="A41" s="3">
        <v>32</v>
      </c>
      <c r="B41" s="56" t="s">
        <v>87</v>
      </c>
      <c r="C41" s="5" t="s">
        <v>19</v>
      </c>
      <c r="D41" s="41">
        <v>2</v>
      </c>
      <c r="E41" s="66"/>
      <c r="F41" s="71"/>
      <c r="G41" s="30">
        <f t="shared" si="4"/>
        <v>0</v>
      </c>
      <c r="H41" s="30">
        <f t="shared" si="5"/>
        <v>0</v>
      </c>
      <c r="I41" s="30">
        <f t="shared" si="6"/>
        <v>0</v>
      </c>
      <c r="J41" s="30">
        <f t="shared" si="7"/>
        <v>0</v>
      </c>
      <c r="K41" s="5" t="s">
        <v>76</v>
      </c>
    </row>
    <row r="42" spans="1:11" ht="27.6" x14ac:dyDescent="0.25">
      <c r="A42" s="3">
        <v>33</v>
      </c>
      <c r="B42" s="54" t="s">
        <v>37</v>
      </c>
      <c r="C42" s="14" t="s">
        <v>19</v>
      </c>
      <c r="D42" s="39">
        <v>1</v>
      </c>
      <c r="E42" s="67"/>
      <c r="F42" s="68"/>
      <c r="G42" s="28">
        <f t="shared" si="4"/>
        <v>0</v>
      </c>
      <c r="H42" s="28">
        <f t="shared" si="5"/>
        <v>0</v>
      </c>
      <c r="I42" s="28">
        <f t="shared" si="6"/>
        <v>0</v>
      </c>
      <c r="J42" s="28">
        <f t="shared" si="7"/>
        <v>0</v>
      </c>
      <c r="K42" s="5" t="s">
        <v>76</v>
      </c>
    </row>
    <row r="43" spans="1:11" x14ac:dyDescent="0.25">
      <c r="A43" s="3">
        <v>34</v>
      </c>
      <c r="B43" s="55" t="s">
        <v>53</v>
      </c>
      <c r="C43" s="5" t="s">
        <v>21</v>
      </c>
      <c r="D43" s="38">
        <v>1.23</v>
      </c>
      <c r="E43" s="66"/>
      <c r="F43" s="71"/>
      <c r="G43" s="30">
        <f t="shared" si="4"/>
        <v>0</v>
      </c>
      <c r="H43" s="30">
        <f t="shared" si="5"/>
        <v>0</v>
      </c>
      <c r="I43" s="30">
        <f t="shared" si="6"/>
        <v>0</v>
      </c>
      <c r="J43" s="30">
        <f t="shared" si="7"/>
        <v>0</v>
      </c>
      <c r="K43" s="5" t="s">
        <v>76</v>
      </c>
    </row>
    <row r="44" spans="1:11" x14ac:dyDescent="0.25">
      <c r="A44" s="3">
        <v>35</v>
      </c>
      <c r="B44" s="55" t="s">
        <v>61</v>
      </c>
      <c r="C44" s="5" t="s">
        <v>21</v>
      </c>
      <c r="D44" s="38">
        <v>11.91</v>
      </c>
      <c r="E44" s="66"/>
      <c r="F44" s="71"/>
      <c r="G44" s="30">
        <f t="shared" si="4"/>
        <v>0</v>
      </c>
      <c r="H44" s="30">
        <f t="shared" si="5"/>
        <v>0</v>
      </c>
      <c r="I44" s="30">
        <f t="shared" si="6"/>
        <v>0</v>
      </c>
      <c r="J44" s="30">
        <f t="shared" si="7"/>
        <v>0</v>
      </c>
      <c r="K44" s="5" t="s">
        <v>76</v>
      </c>
    </row>
    <row r="45" spans="1:11" x14ac:dyDescent="0.25">
      <c r="A45" s="3">
        <v>36</v>
      </c>
      <c r="B45" s="56" t="s">
        <v>87</v>
      </c>
      <c r="C45" s="5" t="s">
        <v>19</v>
      </c>
      <c r="D45" s="41">
        <v>2</v>
      </c>
      <c r="E45" s="66"/>
      <c r="F45" s="71"/>
      <c r="G45" s="30">
        <f t="shared" si="4"/>
        <v>0</v>
      </c>
      <c r="H45" s="30">
        <f t="shared" si="5"/>
        <v>0</v>
      </c>
      <c r="I45" s="30">
        <f t="shared" si="6"/>
        <v>0</v>
      </c>
      <c r="J45" s="30">
        <f t="shared" si="7"/>
        <v>0</v>
      </c>
      <c r="K45" s="5" t="s">
        <v>76</v>
      </c>
    </row>
    <row r="46" spans="1:11" ht="27.6" x14ac:dyDescent="0.25">
      <c r="A46" s="3">
        <v>37</v>
      </c>
      <c r="B46" s="54" t="s">
        <v>39</v>
      </c>
      <c r="C46" s="14" t="s">
        <v>19</v>
      </c>
      <c r="D46" s="39">
        <v>2</v>
      </c>
      <c r="E46" s="67"/>
      <c r="F46" s="68"/>
      <c r="G46" s="28">
        <f t="shared" si="4"/>
        <v>0</v>
      </c>
      <c r="H46" s="28">
        <f t="shared" si="5"/>
        <v>0</v>
      </c>
      <c r="I46" s="28">
        <f t="shared" si="6"/>
        <v>0</v>
      </c>
      <c r="J46" s="28">
        <f t="shared" si="7"/>
        <v>0</v>
      </c>
      <c r="K46" s="5" t="s">
        <v>76</v>
      </c>
    </row>
    <row r="47" spans="1:11" x14ac:dyDescent="0.25">
      <c r="A47" s="3">
        <v>38</v>
      </c>
      <c r="B47" s="55" t="s">
        <v>63</v>
      </c>
      <c r="C47" s="5" t="s">
        <v>21</v>
      </c>
      <c r="D47" s="38">
        <f>D46*10.83</f>
        <v>21.66</v>
      </c>
      <c r="E47" s="66"/>
      <c r="F47" s="71"/>
      <c r="G47" s="30">
        <f t="shared" si="4"/>
        <v>0</v>
      </c>
      <c r="H47" s="30">
        <f t="shared" si="5"/>
        <v>0</v>
      </c>
      <c r="I47" s="30">
        <f t="shared" si="6"/>
        <v>0</v>
      </c>
      <c r="J47" s="30">
        <f t="shared" si="7"/>
        <v>0</v>
      </c>
      <c r="K47" s="5" t="s">
        <v>76</v>
      </c>
    </row>
    <row r="48" spans="1:11" ht="27.6" x14ac:dyDescent="0.25">
      <c r="A48" s="3">
        <v>39</v>
      </c>
      <c r="B48" s="54" t="s">
        <v>81</v>
      </c>
      <c r="C48" s="14" t="s">
        <v>19</v>
      </c>
      <c r="D48" s="39">
        <v>1</v>
      </c>
      <c r="E48" s="67"/>
      <c r="F48" s="68"/>
      <c r="G48" s="28">
        <f t="shared" si="4"/>
        <v>0</v>
      </c>
      <c r="H48" s="28">
        <f t="shared" si="5"/>
        <v>0</v>
      </c>
      <c r="I48" s="28">
        <f t="shared" si="6"/>
        <v>0</v>
      </c>
      <c r="J48" s="28">
        <f t="shared" si="7"/>
        <v>0</v>
      </c>
      <c r="K48" s="5" t="s">
        <v>76</v>
      </c>
    </row>
    <row r="49" spans="1:11" x14ac:dyDescent="0.25">
      <c r="A49" s="3">
        <v>40</v>
      </c>
      <c r="B49" s="55" t="s">
        <v>53</v>
      </c>
      <c r="C49" s="5" t="s">
        <v>21</v>
      </c>
      <c r="D49" s="38">
        <v>1.23</v>
      </c>
      <c r="E49" s="66"/>
      <c r="F49" s="71"/>
      <c r="G49" s="30">
        <f t="shared" si="4"/>
        <v>0</v>
      </c>
      <c r="H49" s="30">
        <f t="shared" si="5"/>
        <v>0</v>
      </c>
      <c r="I49" s="30">
        <f t="shared" si="6"/>
        <v>0</v>
      </c>
      <c r="J49" s="30">
        <f t="shared" si="7"/>
        <v>0</v>
      </c>
      <c r="K49" s="5" t="s">
        <v>76</v>
      </c>
    </row>
    <row r="50" spans="1:11" x14ac:dyDescent="0.25">
      <c r="A50" s="3">
        <v>41</v>
      </c>
      <c r="B50" s="55" t="s">
        <v>51</v>
      </c>
      <c r="C50" s="5" t="s">
        <v>21</v>
      </c>
      <c r="D50" s="38">
        <v>10.08</v>
      </c>
      <c r="E50" s="66"/>
      <c r="F50" s="71"/>
      <c r="G50" s="30">
        <f t="shared" si="4"/>
        <v>0</v>
      </c>
      <c r="H50" s="30">
        <f t="shared" si="5"/>
        <v>0</v>
      </c>
      <c r="I50" s="30">
        <f t="shared" si="6"/>
        <v>0</v>
      </c>
      <c r="J50" s="30">
        <f t="shared" si="7"/>
        <v>0</v>
      </c>
      <c r="K50" s="5" t="s">
        <v>76</v>
      </c>
    </row>
    <row r="51" spans="1:11" x14ac:dyDescent="0.25">
      <c r="A51" s="3">
        <v>42</v>
      </c>
      <c r="B51" s="56" t="s">
        <v>87</v>
      </c>
      <c r="C51" s="5" t="s">
        <v>19</v>
      </c>
      <c r="D51" s="41">
        <v>2</v>
      </c>
      <c r="E51" s="66"/>
      <c r="F51" s="71"/>
      <c r="G51" s="30">
        <f t="shared" si="4"/>
        <v>0</v>
      </c>
      <c r="H51" s="30">
        <f t="shared" si="5"/>
        <v>0</v>
      </c>
      <c r="I51" s="30">
        <f t="shared" si="6"/>
        <v>0</v>
      </c>
      <c r="J51" s="30">
        <f t="shared" si="7"/>
        <v>0</v>
      </c>
      <c r="K51" s="5" t="s">
        <v>76</v>
      </c>
    </row>
    <row r="52" spans="1:11" ht="27.6" x14ac:dyDescent="0.25">
      <c r="A52" s="3">
        <v>43</v>
      </c>
      <c r="B52" s="54" t="s">
        <v>25</v>
      </c>
      <c r="C52" s="14" t="s">
        <v>19</v>
      </c>
      <c r="D52" s="39">
        <v>10</v>
      </c>
      <c r="E52" s="67"/>
      <c r="F52" s="68"/>
      <c r="G52" s="28">
        <f t="shared" si="4"/>
        <v>0</v>
      </c>
      <c r="H52" s="28">
        <f t="shared" si="5"/>
        <v>0</v>
      </c>
      <c r="I52" s="28">
        <f t="shared" si="6"/>
        <v>0</v>
      </c>
      <c r="J52" s="28">
        <f t="shared" si="7"/>
        <v>0</v>
      </c>
      <c r="K52" s="5" t="s">
        <v>76</v>
      </c>
    </row>
    <row r="53" spans="1:11" x14ac:dyDescent="0.25">
      <c r="A53" s="3">
        <v>44</v>
      </c>
      <c r="B53" s="55" t="s">
        <v>26</v>
      </c>
      <c r="C53" s="5" t="s">
        <v>21</v>
      </c>
      <c r="D53" s="38">
        <f>D52*2.14</f>
        <v>21.400000000000002</v>
      </c>
      <c r="E53" s="72"/>
      <c r="F53" s="71"/>
      <c r="G53" s="30">
        <f t="shared" si="4"/>
        <v>0</v>
      </c>
      <c r="H53" s="30">
        <f t="shared" si="5"/>
        <v>0</v>
      </c>
      <c r="I53" s="30">
        <f t="shared" si="6"/>
        <v>0</v>
      </c>
      <c r="J53" s="30">
        <f t="shared" si="7"/>
        <v>0</v>
      </c>
      <c r="K53" s="5" t="s">
        <v>76</v>
      </c>
    </row>
    <row r="54" spans="1:11" x14ac:dyDescent="0.25">
      <c r="A54" s="3">
        <v>45</v>
      </c>
      <c r="B54" s="55" t="s">
        <v>27</v>
      </c>
      <c r="C54" s="5" t="s">
        <v>21</v>
      </c>
      <c r="D54" s="38">
        <f>D52*1.58</f>
        <v>15.8</v>
      </c>
      <c r="E54" s="72"/>
      <c r="F54" s="65"/>
      <c r="G54" s="26">
        <f t="shared" si="4"/>
        <v>0</v>
      </c>
      <c r="H54" s="26">
        <f t="shared" si="5"/>
        <v>0</v>
      </c>
      <c r="I54" s="26">
        <f t="shared" si="6"/>
        <v>0</v>
      </c>
      <c r="J54" s="26">
        <f t="shared" si="7"/>
        <v>0</v>
      </c>
      <c r="K54" s="5" t="s">
        <v>76</v>
      </c>
    </row>
    <row r="55" spans="1:11" x14ac:dyDescent="0.25">
      <c r="A55" s="3">
        <v>46</v>
      </c>
      <c r="B55" s="55" t="s">
        <v>28</v>
      </c>
      <c r="C55" s="5" t="s">
        <v>21</v>
      </c>
      <c r="D55" s="38">
        <f>D52*41.99</f>
        <v>419.90000000000003</v>
      </c>
      <c r="E55" s="66"/>
      <c r="F55" s="65"/>
      <c r="G55" s="26">
        <f t="shared" si="4"/>
        <v>0</v>
      </c>
      <c r="H55" s="26">
        <f t="shared" si="5"/>
        <v>0</v>
      </c>
      <c r="I55" s="26">
        <f t="shared" si="6"/>
        <v>0</v>
      </c>
      <c r="J55" s="26">
        <f t="shared" si="7"/>
        <v>0</v>
      </c>
      <c r="K55" s="5" t="s">
        <v>76</v>
      </c>
    </row>
    <row r="56" spans="1:11" x14ac:dyDescent="0.25">
      <c r="A56" s="3">
        <v>47</v>
      </c>
      <c r="B56" s="56" t="s">
        <v>86</v>
      </c>
      <c r="C56" s="5" t="s">
        <v>19</v>
      </c>
      <c r="D56" s="38">
        <f>D52*4</f>
        <v>40</v>
      </c>
      <c r="E56" s="66"/>
      <c r="F56" s="65"/>
      <c r="G56" s="26">
        <f t="shared" si="4"/>
        <v>0</v>
      </c>
      <c r="H56" s="26">
        <f t="shared" si="5"/>
        <v>0</v>
      </c>
      <c r="I56" s="26">
        <f t="shared" si="6"/>
        <v>0</v>
      </c>
      <c r="J56" s="26">
        <f t="shared" si="7"/>
        <v>0</v>
      </c>
      <c r="K56" s="5" t="s">
        <v>76</v>
      </c>
    </row>
    <row r="57" spans="1:11" ht="27.6" x14ac:dyDescent="0.25">
      <c r="A57" s="3">
        <v>48</v>
      </c>
      <c r="B57" s="54" t="s">
        <v>25</v>
      </c>
      <c r="C57" s="14" t="s">
        <v>19</v>
      </c>
      <c r="D57" s="39">
        <v>4</v>
      </c>
      <c r="E57" s="67"/>
      <c r="F57" s="68"/>
      <c r="G57" s="28">
        <f t="shared" si="4"/>
        <v>0</v>
      </c>
      <c r="H57" s="28">
        <f t="shared" si="5"/>
        <v>0</v>
      </c>
      <c r="I57" s="28">
        <f t="shared" si="6"/>
        <v>0</v>
      </c>
      <c r="J57" s="28">
        <f t="shared" si="7"/>
        <v>0</v>
      </c>
      <c r="K57" s="5" t="s">
        <v>76</v>
      </c>
    </row>
    <row r="58" spans="1:11" x14ac:dyDescent="0.25">
      <c r="A58" s="3">
        <v>49</v>
      </c>
      <c r="B58" s="55" t="s">
        <v>26</v>
      </c>
      <c r="C58" s="5" t="s">
        <v>21</v>
      </c>
      <c r="D58" s="38">
        <f>D57*2.14</f>
        <v>8.56</v>
      </c>
      <c r="E58" s="72"/>
      <c r="F58" s="71"/>
      <c r="G58" s="30">
        <f t="shared" si="4"/>
        <v>0</v>
      </c>
      <c r="H58" s="30">
        <f t="shared" si="5"/>
        <v>0</v>
      </c>
      <c r="I58" s="30">
        <f t="shared" si="6"/>
        <v>0</v>
      </c>
      <c r="J58" s="30">
        <f t="shared" si="7"/>
        <v>0</v>
      </c>
      <c r="K58" s="5" t="s">
        <v>76</v>
      </c>
    </row>
    <row r="59" spans="1:11" x14ac:dyDescent="0.25">
      <c r="A59" s="3">
        <v>50</v>
      </c>
      <c r="B59" s="55" t="s">
        <v>85</v>
      </c>
      <c r="C59" s="5" t="s">
        <v>21</v>
      </c>
      <c r="D59" s="38">
        <f>D57*34.49</f>
        <v>137.96</v>
      </c>
      <c r="E59" s="66"/>
      <c r="F59" s="65"/>
      <c r="G59" s="26">
        <f t="shared" si="4"/>
        <v>0</v>
      </c>
      <c r="H59" s="26">
        <f t="shared" si="5"/>
        <v>0</v>
      </c>
      <c r="I59" s="26">
        <f t="shared" si="6"/>
        <v>0</v>
      </c>
      <c r="J59" s="26">
        <f t="shared" si="7"/>
        <v>0</v>
      </c>
      <c r="K59" s="5" t="s">
        <v>76</v>
      </c>
    </row>
    <row r="60" spans="1:11" x14ac:dyDescent="0.25">
      <c r="A60" s="3">
        <v>51</v>
      </c>
      <c r="B60" s="56" t="s">
        <v>86</v>
      </c>
      <c r="C60" s="5" t="s">
        <v>19</v>
      </c>
      <c r="D60" s="38">
        <f>D57*2</f>
        <v>8</v>
      </c>
      <c r="E60" s="66"/>
      <c r="F60" s="65"/>
      <c r="G60" s="26">
        <f t="shared" si="4"/>
        <v>0</v>
      </c>
      <c r="H60" s="26">
        <f t="shared" si="5"/>
        <v>0</v>
      </c>
      <c r="I60" s="26">
        <f t="shared" si="6"/>
        <v>0</v>
      </c>
      <c r="J60" s="26">
        <f t="shared" si="7"/>
        <v>0</v>
      </c>
      <c r="K60" s="5" t="s">
        <v>76</v>
      </c>
    </row>
    <row r="61" spans="1:11" ht="27.6" x14ac:dyDescent="0.25">
      <c r="A61" s="3">
        <v>52</v>
      </c>
      <c r="B61" s="54" t="s">
        <v>29</v>
      </c>
      <c r="C61" s="14" t="s">
        <v>19</v>
      </c>
      <c r="D61" s="39">
        <v>5</v>
      </c>
      <c r="E61" s="67"/>
      <c r="F61" s="68"/>
      <c r="G61" s="28">
        <f t="shared" si="4"/>
        <v>0</v>
      </c>
      <c r="H61" s="28">
        <f t="shared" si="5"/>
        <v>0</v>
      </c>
      <c r="I61" s="28">
        <f t="shared" si="6"/>
        <v>0</v>
      </c>
      <c r="J61" s="28">
        <f t="shared" si="7"/>
        <v>0</v>
      </c>
      <c r="K61" s="5" t="s">
        <v>76</v>
      </c>
    </row>
    <row r="62" spans="1:11" x14ac:dyDescent="0.25">
      <c r="A62" s="3">
        <v>53</v>
      </c>
      <c r="B62" s="55" t="s">
        <v>30</v>
      </c>
      <c r="C62" s="5" t="s">
        <v>21</v>
      </c>
      <c r="D62" s="38">
        <f>D61*3.11</f>
        <v>15.549999999999999</v>
      </c>
      <c r="E62" s="72"/>
      <c r="F62" s="65"/>
      <c r="G62" s="26">
        <f t="shared" si="4"/>
        <v>0</v>
      </c>
      <c r="H62" s="26">
        <f t="shared" si="5"/>
        <v>0</v>
      </c>
      <c r="I62" s="26">
        <f t="shared" si="6"/>
        <v>0</v>
      </c>
      <c r="J62" s="26">
        <f t="shared" si="7"/>
        <v>0</v>
      </c>
      <c r="K62" s="5" t="s">
        <v>76</v>
      </c>
    </row>
    <row r="63" spans="1:11" x14ac:dyDescent="0.25">
      <c r="A63" s="3">
        <v>54</v>
      </c>
      <c r="B63" s="55" t="s">
        <v>31</v>
      </c>
      <c r="C63" s="5" t="s">
        <v>21</v>
      </c>
      <c r="D63" s="38">
        <f>D61*2.37</f>
        <v>11.850000000000001</v>
      </c>
      <c r="E63" s="72"/>
      <c r="F63" s="65"/>
      <c r="G63" s="26">
        <f t="shared" si="4"/>
        <v>0</v>
      </c>
      <c r="H63" s="26">
        <f t="shared" si="5"/>
        <v>0</v>
      </c>
      <c r="I63" s="26">
        <f t="shared" si="6"/>
        <v>0</v>
      </c>
      <c r="J63" s="26">
        <f t="shared" si="7"/>
        <v>0</v>
      </c>
      <c r="K63" s="5" t="s">
        <v>76</v>
      </c>
    </row>
    <row r="64" spans="1:11" x14ac:dyDescent="0.25">
      <c r="A64" s="3">
        <v>55</v>
      </c>
      <c r="B64" s="56" t="s">
        <v>66</v>
      </c>
      <c r="C64" s="5" t="s">
        <v>21</v>
      </c>
      <c r="D64" s="38">
        <f>D61*1.55</f>
        <v>7.75</v>
      </c>
      <c r="E64" s="66"/>
      <c r="F64" s="65"/>
      <c r="G64" s="26">
        <f t="shared" si="4"/>
        <v>0</v>
      </c>
      <c r="H64" s="26">
        <f t="shared" si="5"/>
        <v>0</v>
      </c>
      <c r="I64" s="26">
        <f t="shared" si="6"/>
        <v>0</v>
      </c>
      <c r="J64" s="26">
        <f t="shared" si="7"/>
        <v>0</v>
      </c>
      <c r="K64" s="5" t="s">
        <v>76</v>
      </c>
    </row>
    <row r="65" spans="1:12" x14ac:dyDescent="0.25">
      <c r="A65" s="3">
        <v>56</v>
      </c>
      <c r="B65" s="55" t="s">
        <v>54</v>
      </c>
      <c r="C65" s="5" t="s">
        <v>21</v>
      </c>
      <c r="D65" s="38">
        <f>D61*32.34</f>
        <v>161.70000000000002</v>
      </c>
      <c r="E65" s="66"/>
      <c r="F65" s="65"/>
      <c r="G65" s="26">
        <f t="shared" si="4"/>
        <v>0</v>
      </c>
      <c r="H65" s="26">
        <f t="shared" si="5"/>
        <v>0</v>
      </c>
      <c r="I65" s="26">
        <f t="shared" si="6"/>
        <v>0</v>
      </c>
      <c r="J65" s="26">
        <f t="shared" si="7"/>
        <v>0</v>
      </c>
      <c r="K65" s="5" t="s">
        <v>76</v>
      </c>
    </row>
    <row r="66" spans="1:12" x14ac:dyDescent="0.25">
      <c r="A66" s="3">
        <v>57</v>
      </c>
      <c r="B66" s="56" t="s">
        <v>86</v>
      </c>
      <c r="C66" s="5" t="s">
        <v>19</v>
      </c>
      <c r="D66" s="38">
        <f>D61*4</f>
        <v>20</v>
      </c>
      <c r="E66" s="66"/>
      <c r="F66" s="65"/>
      <c r="G66" s="26">
        <f t="shared" si="4"/>
        <v>0</v>
      </c>
      <c r="H66" s="26">
        <f t="shared" si="5"/>
        <v>0</v>
      </c>
      <c r="I66" s="26">
        <f t="shared" si="6"/>
        <v>0</v>
      </c>
      <c r="J66" s="26">
        <f t="shared" si="7"/>
        <v>0</v>
      </c>
      <c r="K66" s="5" t="s">
        <v>76</v>
      </c>
    </row>
    <row r="67" spans="1:12" ht="27.6" x14ac:dyDescent="0.25">
      <c r="A67" s="3">
        <v>58</v>
      </c>
      <c r="B67" s="54" t="s">
        <v>32</v>
      </c>
      <c r="C67" s="14" t="s">
        <v>19</v>
      </c>
      <c r="D67" s="39">
        <v>4</v>
      </c>
      <c r="E67" s="67"/>
      <c r="F67" s="68"/>
      <c r="G67" s="28">
        <f t="shared" si="4"/>
        <v>0</v>
      </c>
      <c r="H67" s="28">
        <f t="shared" si="5"/>
        <v>0</v>
      </c>
      <c r="I67" s="28">
        <f t="shared" si="6"/>
        <v>0</v>
      </c>
      <c r="J67" s="28">
        <f t="shared" si="7"/>
        <v>0</v>
      </c>
      <c r="K67" s="5" t="s">
        <v>76</v>
      </c>
    </row>
    <row r="68" spans="1:12" x14ac:dyDescent="0.25">
      <c r="A68" s="3">
        <v>59</v>
      </c>
      <c r="B68" s="55" t="s">
        <v>30</v>
      </c>
      <c r="C68" s="5" t="s">
        <v>21</v>
      </c>
      <c r="D68" s="38">
        <f>D67*3.11</f>
        <v>12.44</v>
      </c>
      <c r="E68" s="72"/>
      <c r="F68" s="65"/>
      <c r="G68" s="26">
        <f t="shared" si="4"/>
        <v>0</v>
      </c>
      <c r="H68" s="26">
        <f t="shared" si="5"/>
        <v>0</v>
      </c>
      <c r="I68" s="26">
        <f t="shared" si="6"/>
        <v>0</v>
      </c>
      <c r="J68" s="26">
        <f t="shared" si="7"/>
        <v>0</v>
      </c>
      <c r="K68" s="5" t="s">
        <v>76</v>
      </c>
    </row>
    <row r="69" spans="1:12" x14ac:dyDescent="0.25">
      <c r="A69" s="3">
        <v>60</v>
      </c>
      <c r="B69" s="55" t="s">
        <v>31</v>
      </c>
      <c r="C69" s="5" t="s">
        <v>21</v>
      </c>
      <c r="D69" s="41">
        <f>D67*2.37</f>
        <v>9.48</v>
      </c>
      <c r="E69" s="72"/>
      <c r="F69" s="65"/>
      <c r="G69" s="26">
        <f t="shared" si="4"/>
        <v>0</v>
      </c>
      <c r="H69" s="26">
        <f t="shared" si="5"/>
        <v>0</v>
      </c>
      <c r="I69" s="26">
        <f t="shared" si="6"/>
        <v>0</v>
      </c>
      <c r="J69" s="26">
        <f t="shared" si="7"/>
        <v>0</v>
      </c>
      <c r="K69" s="5" t="s">
        <v>76</v>
      </c>
    </row>
    <row r="70" spans="1:12" x14ac:dyDescent="0.25">
      <c r="A70" s="3">
        <v>61</v>
      </c>
      <c r="B70" s="56" t="s">
        <v>66</v>
      </c>
      <c r="C70" s="5" t="s">
        <v>21</v>
      </c>
      <c r="D70" s="38">
        <f>D67*1.55</f>
        <v>6.2</v>
      </c>
      <c r="E70" s="66"/>
      <c r="F70" s="65"/>
      <c r="G70" s="26">
        <f t="shared" si="4"/>
        <v>0</v>
      </c>
      <c r="H70" s="26">
        <f t="shared" si="5"/>
        <v>0</v>
      </c>
      <c r="I70" s="26">
        <f t="shared" si="6"/>
        <v>0</v>
      </c>
      <c r="J70" s="26">
        <f t="shared" si="7"/>
        <v>0</v>
      </c>
      <c r="K70" s="5" t="s">
        <v>76</v>
      </c>
    </row>
    <row r="71" spans="1:12" x14ac:dyDescent="0.25">
      <c r="A71" s="3">
        <v>62</v>
      </c>
      <c r="B71" s="55" t="s">
        <v>54</v>
      </c>
      <c r="C71" s="5" t="s">
        <v>21</v>
      </c>
      <c r="D71" s="38">
        <f>D67*32.34</f>
        <v>129.36000000000001</v>
      </c>
      <c r="E71" s="66"/>
      <c r="F71" s="65"/>
      <c r="G71" s="26">
        <f t="shared" si="4"/>
        <v>0</v>
      </c>
      <c r="H71" s="26">
        <f t="shared" si="5"/>
        <v>0</v>
      </c>
      <c r="I71" s="26">
        <f t="shared" si="6"/>
        <v>0</v>
      </c>
      <c r="J71" s="26">
        <f t="shared" si="7"/>
        <v>0</v>
      </c>
      <c r="K71" s="5" t="s">
        <v>76</v>
      </c>
    </row>
    <row r="72" spans="1:12" x14ac:dyDescent="0.25">
      <c r="A72" s="3">
        <v>63</v>
      </c>
      <c r="B72" s="56" t="s">
        <v>86</v>
      </c>
      <c r="C72" s="5" t="s">
        <v>19</v>
      </c>
      <c r="D72" s="38">
        <f>D67*4</f>
        <v>16</v>
      </c>
      <c r="E72" s="66"/>
      <c r="F72" s="65"/>
      <c r="G72" s="26">
        <f t="shared" si="4"/>
        <v>0</v>
      </c>
      <c r="H72" s="26">
        <f t="shared" si="5"/>
        <v>0</v>
      </c>
      <c r="I72" s="26">
        <f t="shared" si="6"/>
        <v>0</v>
      </c>
      <c r="J72" s="26">
        <f t="shared" si="7"/>
        <v>0</v>
      </c>
      <c r="K72" s="5" t="s">
        <v>76</v>
      </c>
    </row>
    <row r="73" spans="1:12" ht="27.6" x14ac:dyDescent="0.25">
      <c r="A73" s="3">
        <v>64</v>
      </c>
      <c r="B73" s="54" t="s">
        <v>33</v>
      </c>
      <c r="C73" s="14" t="s">
        <v>19</v>
      </c>
      <c r="D73" s="39">
        <v>2</v>
      </c>
      <c r="E73" s="67"/>
      <c r="F73" s="68"/>
      <c r="G73" s="28">
        <f t="shared" si="4"/>
        <v>0</v>
      </c>
      <c r="H73" s="28">
        <f t="shared" si="5"/>
        <v>0</v>
      </c>
      <c r="I73" s="28">
        <f t="shared" si="6"/>
        <v>0</v>
      </c>
      <c r="J73" s="28">
        <f t="shared" si="7"/>
        <v>0</v>
      </c>
      <c r="K73" s="5" t="s">
        <v>76</v>
      </c>
    </row>
    <row r="74" spans="1:12" x14ac:dyDescent="0.25">
      <c r="A74" s="3">
        <v>65</v>
      </c>
      <c r="B74" s="55" t="s">
        <v>30</v>
      </c>
      <c r="C74" s="5" t="s">
        <v>21</v>
      </c>
      <c r="D74" s="38">
        <f>D73*3.11</f>
        <v>6.22</v>
      </c>
      <c r="E74" s="72"/>
      <c r="F74" s="71"/>
      <c r="G74" s="30">
        <f t="shared" si="4"/>
        <v>0</v>
      </c>
      <c r="H74" s="30">
        <f t="shared" si="5"/>
        <v>0</v>
      </c>
      <c r="I74" s="30">
        <f t="shared" si="6"/>
        <v>0</v>
      </c>
      <c r="J74" s="30">
        <f t="shared" si="7"/>
        <v>0</v>
      </c>
      <c r="K74" s="5" t="s">
        <v>76</v>
      </c>
    </row>
    <row r="75" spans="1:12" x14ac:dyDescent="0.25">
      <c r="A75" s="3">
        <v>66</v>
      </c>
      <c r="B75" s="55" t="s">
        <v>31</v>
      </c>
      <c r="C75" s="5" t="s">
        <v>21</v>
      </c>
      <c r="D75" s="38">
        <f>D73*2.37</f>
        <v>4.74</v>
      </c>
      <c r="E75" s="72"/>
      <c r="F75" s="71"/>
      <c r="G75" s="30">
        <f t="shared" si="4"/>
        <v>0</v>
      </c>
      <c r="H75" s="30">
        <f t="shared" si="5"/>
        <v>0</v>
      </c>
      <c r="I75" s="30">
        <f t="shared" si="6"/>
        <v>0</v>
      </c>
      <c r="J75" s="30">
        <f t="shared" si="7"/>
        <v>0</v>
      </c>
      <c r="K75" s="5" t="s">
        <v>76</v>
      </c>
    </row>
    <row r="76" spans="1:12" x14ac:dyDescent="0.25">
      <c r="A76" s="3">
        <v>67</v>
      </c>
      <c r="B76" s="56" t="s">
        <v>66</v>
      </c>
      <c r="C76" s="5" t="s">
        <v>21</v>
      </c>
      <c r="D76" s="38">
        <f>D73*2.17</f>
        <v>4.34</v>
      </c>
      <c r="E76" s="66"/>
      <c r="F76" s="65"/>
      <c r="G76" s="26">
        <f t="shared" ref="G76:G139" si="8">E76+F76</f>
        <v>0</v>
      </c>
      <c r="H76" s="26">
        <f t="shared" ref="H76:H139" si="9">E76*D76</f>
        <v>0</v>
      </c>
      <c r="I76" s="26">
        <f t="shared" ref="I76:I139" si="10">D76*F76</f>
        <v>0</v>
      </c>
      <c r="J76" s="26">
        <f t="shared" ref="J76:J139" si="11">I76+H76</f>
        <v>0</v>
      </c>
      <c r="K76" s="5" t="s">
        <v>76</v>
      </c>
    </row>
    <row r="77" spans="1:12" x14ac:dyDescent="0.25">
      <c r="A77" s="3">
        <v>68</v>
      </c>
      <c r="B77" s="55" t="s">
        <v>55</v>
      </c>
      <c r="C77" s="5" t="s">
        <v>21</v>
      </c>
      <c r="D77" s="38">
        <f>D73*45.76</f>
        <v>91.52</v>
      </c>
      <c r="E77" s="66"/>
      <c r="F77" s="65"/>
      <c r="G77" s="26">
        <f t="shared" si="8"/>
        <v>0</v>
      </c>
      <c r="H77" s="26">
        <f t="shared" si="9"/>
        <v>0</v>
      </c>
      <c r="I77" s="26">
        <f t="shared" si="10"/>
        <v>0</v>
      </c>
      <c r="J77" s="26">
        <f t="shared" si="11"/>
        <v>0</v>
      </c>
      <c r="K77" s="5" t="s">
        <v>76</v>
      </c>
    </row>
    <row r="78" spans="1:12" x14ac:dyDescent="0.25">
      <c r="A78" s="3">
        <v>69</v>
      </c>
      <c r="B78" s="56" t="s">
        <v>86</v>
      </c>
      <c r="C78" s="5" t="s">
        <v>19</v>
      </c>
      <c r="D78" s="38">
        <f>D73*4</f>
        <v>8</v>
      </c>
      <c r="E78" s="66"/>
      <c r="F78" s="65"/>
      <c r="G78" s="26">
        <f t="shared" si="8"/>
        <v>0</v>
      </c>
      <c r="H78" s="26">
        <f t="shared" si="9"/>
        <v>0</v>
      </c>
      <c r="I78" s="26">
        <f t="shared" si="10"/>
        <v>0</v>
      </c>
      <c r="J78" s="26">
        <f t="shared" si="11"/>
        <v>0</v>
      </c>
      <c r="K78" s="5" t="s">
        <v>76</v>
      </c>
    </row>
    <row r="79" spans="1:12" x14ac:dyDescent="0.25">
      <c r="A79" s="3">
        <v>70</v>
      </c>
      <c r="B79" s="51" t="s">
        <v>96</v>
      </c>
      <c r="C79" s="22"/>
      <c r="D79" s="42"/>
      <c r="E79" s="73"/>
      <c r="F79" s="74"/>
      <c r="G79" s="42"/>
      <c r="H79" s="42"/>
      <c r="I79" s="42"/>
      <c r="J79" s="42"/>
      <c r="K79" s="5" t="s">
        <v>76</v>
      </c>
    </row>
    <row r="80" spans="1:12" ht="123" customHeight="1" x14ac:dyDescent="0.25">
      <c r="A80" s="3">
        <v>71</v>
      </c>
      <c r="B80" s="53" t="s">
        <v>78</v>
      </c>
      <c r="C80" s="3" t="s">
        <v>3</v>
      </c>
      <c r="D80" s="32">
        <v>1.36</v>
      </c>
      <c r="E80" s="66"/>
      <c r="F80" s="65"/>
      <c r="G80" s="26">
        <f t="shared" si="8"/>
        <v>0</v>
      </c>
      <c r="H80" s="26">
        <f t="shared" si="9"/>
        <v>0</v>
      </c>
      <c r="I80" s="26">
        <f t="shared" si="10"/>
        <v>0</v>
      </c>
      <c r="J80" s="26">
        <f t="shared" si="11"/>
        <v>0</v>
      </c>
      <c r="K80" s="5" t="s">
        <v>76</v>
      </c>
      <c r="L80" s="16"/>
    </row>
    <row r="81" spans="1:12" ht="27.6" x14ac:dyDescent="0.25">
      <c r="A81" s="3">
        <v>72</v>
      </c>
      <c r="B81" s="54" t="s">
        <v>70</v>
      </c>
      <c r="C81" s="14" t="s">
        <v>19</v>
      </c>
      <c r="D81" s="39">
        <v>1</v>
      </c>
      <c r="E81" s="67"/>
      <c r="F81" s="68"/>
      <c r="G81" s="28">
        <f t="shared" si="8"/>
        <v>0</v>
      </c>
      <c r="H81" s="28">
        <f t="shared" si="9"/>
        <v>0</v>
      </c>
      <c r="I81" s="28">
        <f t="shared" si="10"/>
        <v>0</v>
      </c>
      <c r="J81" s="28">
        <f t="shared" si="11"/>
        <v>0</v>
      </c>
      <c r="K81" s="5" t="s">
        <v>76</v>
      </c>
    </row>
    <row r="82" spans="1:12" x14ac:dyDescent="0.25">
      <c r="A82" s="3">
        <v>73</v>
      </c>
      <c r="B82" s="53" t="s">
        <v>66</v>
      </c>
      <c r="C82" s="15" t="s">
        <v>21</v>
      </c>
      <c r="D82" s="43">
        <v>0.93</v>
      </c>
      <c r="E82" s="66"/>
      <c r="F82" s="69"/>
      <c r="G82" s="29">
        <f t="shared" si="8"/>
        <v>0</v>
      </c>
      <c r="H82" s="29">
        <f t="shared" si="9"/>
        <v>0</v>
      </c>
      <c r="I82" s="29">
        <f t="shared" si="10"/>
        <v>0</v>
      </c>
      <c r="J82" s="29">
        <f t="shared" si="11"/>
        <v>0</v>
      </c>
      <c r="K82" s="5" t="s">
        <v>76</v>
      </c>
    </row>
    <row r="83" spans="1:12" x14ac:dyDescent="0.25">
      <c r="A83" s="3">
        <v>74</v>
      </c>
      <c r="B83" s="55" t="s">
        <v>56</v>
      </c>
      <c r="C83" s="5" t="s">
        <v>21</v>
      </c>
      <c r="D83" s="38">
        <v>2.6</v>
      </c>
      <c r="E83" s="66"/>
      <c r="F83" s="65"/>
      <c r="G83" s="26">
        <f t="shared" si="8"/>
        <v>0</v>
      </c>
      <c r="H83" s="26">
        <f t="shared" si="9"/>
        <v>0</v>
      </c>
      <c r="I83" s="26">
        <f t="shared" si="10"/>
        <v>0</v>
      </c>
      <c r="J83" s="26">
        <f t="shared" si="11"/>
        <v>0</v>
      </c>
      <c r="K83" s="5" t="s">
        <v>76</v>
      </c>
    </row>
    <row r="84" spans="1:12" x14ac:dyDescent="0.25">
      <c r="A84" s="3">
        <v>75</v>
      </c>
      <c r="B84" s="55" t="s">
        <v>57</v>
      </c>
      <c r="C84" s="5" t="s">
        <v>21</v>
      </c>
      <c r="D84" s="38">
        <v>13.8</v>
      </c>
      <c r="E84" s="66"/>
      <c r="F84" s="65"/>
      <c r="G84" s="26">
        <f t="shared" si="8"/>
        <v>0</v>
      </c>
      <c r="H84" s="26">
        <f t="shared" si="9"/>
        <v>0</v>
      </c>
      <c r="I84" s="26">
        <f t="shared" si="10"/>
        <v>0</v>
      </c>
      <c r="J84" s="26">
        <f t="shared" si="11"/>
        <v>0</v>
      </c>
      <c r="K84" s="5" t="s">
        <v>76</v>
      </c>
    </row>
    <row r="85" spans="1:12" x14ac:dyDescent="0.25">
      <c r="A85" s="3">
        <v>76</v>
      </c>
      <c r="B85" s="56" t="s">
        <v>87</v>
      </c>
      <c r="C85" s="5" t="s">
        <v>19</v>
      </c>
      <c r="D85" s="41">
        <v>2</v>
      </c>
      <c r="E85" s="66"/>
      <c r="F85" s="65"/>
      <c r="G85" s="26">
        <f t="shared" si="8"/>
        <v>0</v>
      </c>
      <c r="H85" s="26">
        <f t="shared" si="9"/>
        <v>0</v>
      </c>
      <c r="I85" s="26">
        <f t="shared" si="10"/>
        <v>0</v>
      </c>
      <c r="J85" s="26">
        <f t="shared" si="11"/>
        <v>0</v>
      </c>
      <c r="K85" s="5" t="s">
        <v>76</v>
      </c>
    </row>
    <row r="86" spans="1:12" ht="27.6" x14ac:dyDescent="0.25">
      <c r="A86" s="3">
        <v>77</v>
      </c>
      <c r="B86" s="54" t="s">
        <v>34</v>
      </c>
      <c r="C86" s="14" t="s">
        <v>19</v>
      </c>
      <c r="D86" s="39">
        <v>1</v>
      </c>
      <c r="E86" s="67"/>
      <c r="F86" s="68"/>
      <c r="G86" s="28">
        <f t="shared" si="8"/>
        <v>0</v>
      </c>
      <c r="H86" s="28">
        <f t="shared" si="9"/>
        <v>0</v>
      </c>
      <c r="I86" s="28">
        <f t="shared" si="10"/>
        <v>0</v>
      </c>
      <c r="J86" s="28">
        <f t="shared" si="11"/>
        <v>0</v>
      </c>
      <c r="K86" s="5" t="s">
        <v>76</v>
      </c>
    </row>
    <row r="87" spans="1:12" x14ac:dyDescent="0.25">
      <c r="A87" s="3">
        <v>78</v>
      </c>
      <c r="B87" s="55" t="s">
        <v>30</v>
      </c>
      <c r="C87" s="5" t="s">
        <v>21</v>
      </c>
      <c r="D87" s="38">
        <v>3.11</v>
      </c>
      <c r="E87" s="72"/>
      <c r="F87" s="65"/>
      <c r="G87" s="26">
        <f t="shared" si="8"/>
        <v>0</v>
      </c>
      <c r="H87" s="26">
        <f t="shared" si="9"/>
        <v>0</v>
      </c>
      <c r="I87" s="26">
        <f t="shared" si="10"/>
        <v>0</v>
      </c>
      <c r="J87" s="26">
        <f t="shared" si="11"/>
        <v>0</v>
      </c>
      <c r="K87" s="5" t="s">
        <v>76</v>
      </c>
    </row>
    <row r="88" spans="1:12" x14ac:dyDescent="0.25">
      <c r="A88" s="3">
        <v>79</v>
      </c>
      <c r="B88" s="55" t="s">
        <v>31</v>
      </c>
      <c r="C88" s="5" t="s">
        <v>21</v>
      </c>
      <c r="D88" s="38">
        <v>2.37</v>
      </c>
      <c r="E88" s="72"/>
      <c r="F88" s="65"/>
      <c r="G88" s="26">
        <f t="shared" si="8"/>
        <v>0</v>
      </c>
      <c r="H88" s="26">
        <f t="shared" si="9"/>
        <v>0</v>
      </c>
      <c r="I88" s="26">
        <f t="shared" si="10"/>
        <v>0</v>
      </c>
      <c r="J88" s="26">
        <f t="shared" si="11"/>
        <v>0</v>
      </c>
      <c r="K88" s="5" t="s">
        <v>76</v>
      </c>
    </row>
    <row r="89" spans="1:12" x14ac:dyDescent="0.25">
      <c r="A89" s="3">
        <v>80</v>
      </c>
      <c r="B89" s="56" t="s">
        <v>66</v>
      </c>
      <c r="C89" s="5" t="s">
        <v>21</v>
      </c>
      <c r="D89" s="38">
        <v>0.93</v>
      </c>
      <c r="E89" s="66"/>
      <c r="F89" s="65"/>
      <c r="G89" s="26">
        <f t="shared" si="8"/>
        <v>0</v>
      </c>
      <c r="H89" s="26">
        <f t="shared" si="9"/>
        <v>0</v>
      </c>
      <c r="I89" s="26">
        <f t="shared" si="10"/>
        <v>0</v>
      </c>
      <c r="J89" s="26">
        <f t="shared" si="11"/>
        <v>0</v>
      </c>
      <c r="K89" s="5" t="s">
        <v>76</v>
      </c>
    </row>
    <row r="90" spans="1:12" x14ac:dyDescent="0.25">
      <c r="A90" s="3">
        <v>81</v>
      </c>
      <c r="B90" s="55" t="s">
        <v>58</v>
      </c>
      <c r="C90" s="5" t="s">
        <v>21</v>
      </c>
      <c r="D90" s="38">
        <v>20.2</v>
      </c>
      <c r="E90" s="66"/>
      <c r="F90" s="65"/>
      <c r="G90" s="26">
        <f t="shared" si="8"/>
        <v>0</v>
      </c>
      <c r="H90" s="26">
        <f t="shared" si="9"/>
        <v>0</v>
      </c>
      <c r="I90" s="26">
        <f t="shared" si="10"/>
        <v>0</v>
      </c>
      <c r="J90" s="26">
        <f t="shared" si="11"/>
        <v>0</v>
      </c>
      <c r="K90" s="5" t="s">
        <v>76</v>
      </c>
    </row>
    <row r="91" spans="1:12" x14ac:dyDescent="0.25">
      <c r="A91" s="3">
        <v>82</v>
      </c>
      <c r="B91" s="56" t="s">
        <v>86</v>
      </c>
      <c r="C91" s="5" t="s">
        <v>19</v>
      </c>
      <c r="D91" s="38">
        <v>4</v>
      </c>
      <c r="E91" s="66"/>
      <c r="F91" s="65"/>
      <c r="G91" s="26">
        <f t="shared" si="8"/>
        <v>0</v>
      </c>
      <c r="H91" s="26">
        <f t="shared" si="9"/>
        <v>0</v>
      </c>
      <c r="I91" s="26">
        <f t="shared" si="10"/>
        <v>0</v>
      </c>
      <c r="J91" s="26">
        <f t="shared" si="11"/>
        <v>0</v>
      </c>
      <c r="K91" s="5" t="s">
        <v>76</v>
      </c>
    </row>
    <row r="92" spans="1:12" x14ac:dyDescent="0.25">
      <c r="A92" s="3">
        <v>83</v>
      </c>
      <c r="B92" s="51" t="s">
        <v>97</v>
      </c>
      <c r="C92" s="22"/>
      <c r="D92" s="42"/>
      <c r="E92" s="73"/>
      <c r="F92" s="74"/>
      <c r="G92" s="42"/>
      <c r="H92" s="42"/>
      <c r="I92" s="42"/>
      <c r="J92" s="42"/>
      <c r="K92" s="5" t="s">
        <v>76</v>
      </c>
    </row>
    <row r="93" spans="1:12" ht="48" customHeight="1" x14ac:dyDescent="0.25">
      <c r="A93" s="3">
        <v>84</v>
      </c>
      <c r="B93" s="52" t="s">
        <v>82</v>
      </c>
      <c r="C93" s="5" t="s">
        <v>4</v>
      </c>
      <c r="D93" s="38">
        <v>59.6</v>
      </c>
      <c r="E93" s="64"/>
      <c r="F93" s="65"/>
      <c r="G93" s="26">
        <f t="shared" si="8"/>
        <v>0</v>
      </c>
      <c r="H93" s="26">
        <f t="shared" si="9"/>
        <v>0</v>
      </c>
      <c r="I93" s="26">
        <f t="shared" si="10"/>
        <v>0</v>
      </c>
      <c r="J93" s="26">
        <f t="shared" si="11"/>
        <v>0</v>
      </c>
      <c r="K93" s="5" t="s">
        <v>76</v>
      </c>
    </row>
    <row r="94" spans="1:12" ht="198.75" customHeight="1" x14ac:dyDescent="0.25">
      <c r="A94" s="3">
        <v>85</v>
      </c>
      <c r="B94" s="53" t="s">
        <v>67</v>
      </c>
      <c r="C94" s="3" t="s">
        <v>3</v>
      </c>
      <c r="D94" s="38">
        <v>55.68</v>
      </c>
      <c r="E94" s="66"/>
      <c r="F94" s="65"/>
      <c r="G94" s="26">
        <f t="shared" si="8"/>
        <v>0</v>
      </c>
      <c r="H94" s="26">
        <f t="shared" si="9"/>
        <v>0</v>
      </c>
      <c r="I94" s="26">
        <f t="shared" si="10"/>
        <v>0</v>
      </c>
      <c r="J94" s="26">
        <f t="shared" si="11"/>
        <v>0</v>
      </c>
      <c r="K94" s="5" t="s">
        <v>76</v>
      </c>
      <c r="L94" s="16"/>
    </row>
    <row r="95" spans="1:12" ht="27.6" x14ac:dyDescent="0.25">
      <c r="A95" s="3">
        <v>86</v>
      </c>
      <c r="B95" s="53" t="s">
        <v>80</v>
      </c>
      <c r="C95" s="3" t="s">
        <v>4</v>
      </c>
      <c r="D95" s="38">
        <v>16.8</v>
      </c>
      <c r="E95" s="64"/>
      <c r="F95" s="65"/>
      <c r="G95" s="26">
        <f t="shared" si="8"/>
        <v>0</v>
      </c>
      <c r="H95" s="26">
        <f t="shared" si="9"/>
        <v>0</v>
      </c>
      <c r="I95" s="26">
        <f t="shared" si="10"/>
        <v>0</v>
      </c>
      <c r="J95" s="26">
        <f t="shared" si="11"/>
        <v>0</v>
      </c>
      <c r="K95" s="5" t="s">
        <v>76</v>
      </c>
      <c r="L95" s="16"/>
    </row>
    <row r="96" spans="1:12" ht="125.25" customHeight="1" x14ac:dyDescent="0.25">
      <c r="A96" s="3">
        <v>87</v>
      </c>
      <c r="B96" s="53" t="s">
        <v>79</v>
      </c>
      <c r="C96" s="3" t="s">
        <v>4</v>
      </c>
      <c r="D96" s="38">
        <v>154.80000000000001</v>
      </c>
      <c r="E96" s="64"/>
      <c r="F96" s="65"/>
      <c r="G96" s="26">
        <f t="shared" si="8"/>
        <v>0</v>
      </c>
      <c r="H96" s="26">
        <f t="shared" si="9"/>
        <v>0</v>
      </c>
      <c r="I96" s="26">
        <f t="shared" si="10"/>
        <v>0</v>
      </c>
      <c r="J96" s="26">
        <f t="shared" si="11"/>
        <v>0</v>
      </c>
      <c r="K96" s="5" t="s">
        <v>76</v>
      </c>
    </row>
    <row r="97" spans="1:11" ht="27.6" x14ac:dyDescent="0.25">
      <c r="A97" s="3">
        <v>88</v>
      </c>
      <c r="B97" s="54" t="s">
        <v>35</v>
      </c>
      <c r="C97" s="14" t="s">
        <v>19</v>
      </c>
      <c r="D97" s="39">
        <v>6</v>
      </c>
      <c r="E97" s="70"/>
      <c r="F97" s="68"/>
      <c r="G97" s="28">
        <f t="shared" si="8"/>
        <v>0</v>
      </c>
      <c r="H97" s="28">
        <f t="shared" si="9"/>
        <v>0</v>
      </c>
      <c r="I97" s="28">
        <f t="shared" si="10"/>
        <v>0</v>
      </c>
      <c r="J97" s="28">
        <f t="shared" si="11"/>
        <v>0</v>
      </c>
      <c r="K97" s="5" t="s">
        <v>76</v>
      </c>
    </row>
    <row r="98" spans="1:11" x14ac:dyDescent="0.25">
      <c r="A98" s="3">
        <v>89</v>
      </c>
      <c r="B98" s="55" t="s">
        <v>53</v>
      </c>
      <c r="C98" s="5" t="s">
        <v>21</v>
      </c>
      <c r="D98" s="38">
        <f>D97*1.23</f>
        <v>7.38</v>
      </c>
      <c r="E98" s="66"/>
      <c r="F98" s="65"/>
      <c r="G98" s="26">
        <f t="shared" si="8"/>
        <v>0</v>
      </c>
      <c r="H98" s="26">
        <f t="shared" si="9"/>
        <v>0</v>
      </c>
      <c r="I98" s="26">
        <f t="shared" si="10"/>
        <v>0</v>
      </c>
      <c r="J98" s="26">
        <f t="shared" si="11"/>
        <v>0</v>
      </c>
      <c r="K98" s="5" t="s">
        <v>76</v>
      </c>
    </row>
    <row r="99" spans="1:11" x14ac:dyDescent="0.25">
      <c r="A99" s="3">
        <v>90</v>
      </c>
      <c r="B99" s="55" t="s">
        <v>46</v>
      </c>
      <c r="C99" s="5" t="s">
        <v>21</v>
      </c>
      <c r="D99" s="38">
        <f>D97*8.33</f>
        <v>49.980000000000004</v>
      </c>
      <c r="E99" s="66"/>
      <c r="F99" s="65"/>
      <c r="G99" s="26">
        <f t="shared" si="8"/>
        <v>0</v>
      </c>
      <c r="H99" s="26">
        <f t="shared" si="9"/>
        <v>0</v>
      </c>
      <c r="I99" s="26">
        <f t="shared" si="10"/>
        <v>0</v>
      </c>
      <c r="J99" s="26">
        <f t="shared" si="11"/>
        <v>0</v>
      </c>
      <c r="K99" s="5" t="s">
        <v>76</v>
      </c>
    </row>
    <row r="100" spans="1:11" x14ac:dyDescent="0.25">
      <c r="A100" s="3">
        <v>91</v>
      </c>
      <c r="B100" s="56" t="s">
        <v>87</v>
      </c>
      <c r="C100" s="25" t="s">
        <v>19</v>
      </c>
      <c r="D100" s="38">
        <f>D97*2</f>
        <v>12</v>
      </c>
      <c r="E100" s="66"/>
      <c r="F100" s="75"/>
      <c r="G100" s="44">
        <f t="shared" si="8"/>
        <v>0</v>
      </c>
      <c r="H100" s="44">
        <f t="shared" si="9"/>
        <v>0</v>
      </c>
      <c r="I100" s="44">
        <f t="shared" si="10"/>
        <v>0</v>
      </c>
      <c r="J100" s="44">
        <f t="shared" si="11"/>
        <v>0</v>
      </c>
      <c r="K100" s="5" t="s">
        <v>76</v>
      </c>
    </row>
    <row r="101" spans="1:11" ht="27.6" x14ac:dyDescent="0.25">
      <c r="A101" s="3">
        <v>92</v>
      </c>
      <c r="B101" s="54" t="s">
        <v>22</v>
      </c>
      <c r="C101" s="14" t="s">
        <v>19</v>
      </c>
      <c r="D101" s="39">
        <v>14</v>
      </c>
      <c r="E101" s="70"/>
      <c r="F101" s="68"/>
      <c r="G101" s="28">
        <f t="shared" si="8"/>
        <v>0</v>
      </c>
      <c r="H101" s="28">
        <f t="shared" si="9"/>
        <v>0</v>
      </c>
      <c r="I101" s="28">
        <f t="shared" si="10"/>
        <v>0</v>
      </c>
      <c r="J101" s="28">
        <f t="shared" si="11"/>
        <v>0</v>
      </c>
      <c r="K101" s="5" t="s">
        <v>76</v>
      </c>
    </row>
    <row r="102" spans="1:11" x14ac:dyDescent="0.25">
      <c r="A102" s="3">
        <v>93</v>
      </c>
      <c r="B102" s="56" t="s">
        <v>66</v>
      </c>
      <c r="C102" s="5" t="s">
        <v>21</v>
      </c>
      <c r="D102" s="38">
        <f>D101*0.93</f>
        <v>13.020000000000001</v>
      </c>
      <c r="E102" s="66"/>
      <c r="F102" s="65"/>
      <c r="G102" s="26">
        <f t="shared" si="8"/>
        <v>0</v>
      </c>
      <c r="H102" s="26">
        <f t="shared" si="9"/>
        <v>0</v>
      </c>
      <c r="I102" s="26">
        <f t="shared" si="10"/>
        <v>0</v>
      </c>
      <c r="J102" s="26">
        <f t="shared" si="11"/>
        <v>0</v>
      </c>
      <c r="K102" s="5" t="s">
        <v>76</v>
      </c>
    </row>
    <row r="103" spans="1:11" x14ac:dyDescent="0.25">
      <c r="A103" s="3">
        <v>94</v>
      </c>
      <c r="B103" s="55" t="s">
        <v>47</v>
      </c>
      <c r="C103" s="5" t="s">
        <v>21</v>
      </c>
      <c r="D103" s="38">
        <f>D101*13.42</f>
        <v>187.88</v>
      </c>
      <c r="E103" s="66"/>
      <c r="F103" s="65"/>
      <c r="G103" s="26">
        <f t="shared" si="8"/>
        <v>0</v>
      </c>
      <c r="H103" s="26">
        <f t="shared" si="9"/>
        <v>0</v>
      </c>
      <c r="I103" s="26">
        <f t="shared" si="10"/>
        <v>0</v>
      </c>
      <c r="J103" s="26">
        <f t="shared" si="11"/>
        <v>0</v>
      </c>
      <c r="K103" s="5" t="s">
        <v>76</v>
      </c>
    </row>
    <row r="104" spans="1:11" ht="27.6" x14ac:dyDescent="0.25">
      <c r="A104" s="3">
        <v>95</v>
      </c>
      <c r="B104" s="54" t="s">
        <v>36</v>
      </c>
      <c r="C104" s="14" t="s">
        <v>19</v>
      </c>
      <c r="D104" s="39">
        <v>2</v>
      </c>
      <c r="E104" s="70"/>
      <c r="F104" s="68"/>
      <c r="G104" s="28">
        <f t="shared" si="8"/>
        <v>0</v>
      </c>
      <c r="H104" s="28">
        <f t="shared" si="9"/>
        <v>0</v>
      </c>
      <c r="I104" s="28">
        <f t="shared" si="10"/>
        <v>0</v>
      </c>
      <c r="J104" s="28">
        <f t="shared" si="11"/>
        <v>0</v>
      </c>
      <c r="K104" s="5" t="s">
        <v>76</v>
      </c>
    </row>
    <row r="105" spans="1:11" x14ac:dyDescent="0.25">
      <c r="A105" s="3">
        <v>96</v>
      </c>
      <c r="B105" s="56" t="s">
        <v>66</v>
      </c>
      <c r="C105" s="5" t="s">
        <v>21</v>
      </c>
      <c r="D105" s="38">
        <f>D104*0.93</f>
        <v>1.86</v>
      </c>
      <c r="E105" s="66"/>
      <c r="F105" s="65"/>
      <c r="G105" s="26">
        <f t="shared" si="8"/>
        <v>0</v>
      </c>
      <c r="H105" s="26">
        <f t="shared" si="9"/>
        <v>0</v>
      </c>
      <c r="I105" s="26">
        <f t="shared" si="10"/>
        <v>0</v>
      </c>
      <c r="J105" s="26">
        <f t="shared" si="11"/>
        <v>0</v>
      </c>
      <c r="K105" s="5" t="s">
        <v>76</v>
      </c>
    </row>
    <row r="106" spans="1:11" x14ac:dyDescent="0.25">
      <c r="A106" s="3">
        <v>97</v>
      </c>
      <c r="B106" s="55" t="s">
        <v>56</v>
      </c>
      <c r="C106" s="5" t="s">
        <v>21</v>
      </c>
      <c r="D106" s="38">
        <f>D104*2.6</f>
        <v>5.2</v>
      </c>
      <c r="E106" s="66"/>
      <c r="F106" s="65"/>
      <c r="G106" s="26">
        <f t="shared" si="8"/>
        <v>0</v>
      </c>
      <c r="H106" s="26">
        <f t="shared" si="9"/>
        <v>0</v>
      </c>
      <c r="I106" s="26">
        <f t="shared" si="10"/>
        <v>0</v>
      </c>
      <c r="J106" s="26">
        <f t="shared" si="11"/>
        <v>0</v>
      </c>
      <c r="K106" s="5" t="s">
        <v>76</v>
      </c>
    </row>
    <row r="107" spans="1:11" x14ac:dyDescent="0.25">
      <c r="A107" s="3">
        <v>98</v>
      </c>
      <c r="B107" s="55" t="s">
        <v>59</v>
      </c>
      <c r="C107" s="5" t="s">
        <v>21</v>
      </c>
      <c r="D107" s="38">
        <f>D104*13.16</f>
        <v>26.32</v>
      </c>
      <c r="E107" s="66"/>
      <c r="F107" s="65"/>
      <c r="G107" s="26">
        <f t="shared" si="8"/>
        <v>0</v>
      </c>
      <c r="H107" s="26">
        <f t="shared" si="9"/>
        <v>0</v>
      </c>
      <c r="I107" s="26">
        <f t="shared" si="10"/>
        <v>0</v>
      </c>
      <c r="J107" s="26">
        <f t="shared" si="11"/>
        <v>0</v>
      </c>
      <c r="K107" s="5" t="s">
        <v>76</v>
      </c>
    </row>
    <row r="108" spans="1:11" x14ac:dyDescent="0.25">
      <c r="A108" s="3">
        <v>99</v>
      </c>
      <c r="B108" s="56" t="s">
        <v>87</v>
      </c>
      <c r="C108" s="25" t="s">
        <v>19</v>
      </c>
      <c r="D108" s="38">
        <f>D104*2</f>
        <v>4</v>
      </c>
      <c r="E108" s="66"/>
      <c r="F108" s="75"/>
      <c r="G108" s="44">
        <f t="shared" si="8"/>
        <v>0</v>
      </c>
      <c r="H108" s="44">
        <f t="shared" si="9"/>
        <v>0</v>
      </c>
      <c r="I108" s="44">
        <f t="shared" si="10"/>
        <v>0</v>
      </c>
      <c r="J108" s="44">
        <f t="shared" si="11"/>
        <v>0</v>
      </c>
      <c r="K108" s="5" t="s">
        <v>76</v>
      </c>
    </row>
    <row r="109" spans="1:11" ht="27.6" x14ac:dyDescent="0.25">
      <c r="A109" s="3">
        <v>100</v>
      </c>
      <c r="B109" s="54" t="s">
        <v>37</v>
      </c>
      <c r="C109" s="14" t="s">
        <v>19</v>
      </c>
      <c r="D109" s="39">
        <v>1</v>
      </c>
      <c r="E109" s="70"/>
      <c r="F109" s="68"/>
      <c r="G109" s="28">
        <f t="shared" si="8"/>
        <v>0</v>
      </c>
      <c r="H109" s="28">
        <f t="shared" si="9"/>
        <v>0</v>
      </c>
      <c r="I109" s="28">
        <f t="shared" si="10"/>
        <v>0</v>
      </c>
      <c r="J109" s="28">
        <f t="shared" si="11"/>
        <v>0</v>
      </c>
      <c r="K109" s="5" t="s">
        <v>76</v>
      </c>
    </row>
    <row r="110" spans="1:11" x14ac:dyDescent="0.25">
      <c r="A110" s="3">
        <v>101</v>
      </c>
      <c r="B110" s="55" t="s">
        <v>60</v>
      </c>
      <c r="C110" s="5" t="s">
        <v>21</v>
      </c>
      <c r="D110" s="38">
        <v>1.23</v>
      </c>
      <c r="E110" s="66"/>
      <c r="F110" s="65"/>
      <c r="G110" s="26">
        <f t="shared" si="8"/>
        <v>0</v>
      </c>
      <c r="H110" s="26">
        <f t="shared" si="9"/>
        <v>0</v>
      </c>
      <c r="I110" s="26">
        <f t="shared" si="10"/>
        <v>0</v>
      </c>
      <c r="J110" s="26">
        <f t="shared" si="11"/>
        <v>0</v>
      </c>
      <c r="K110" s="5" t="s">
        <v>76</v>
      </c>
    </row>
    <row r="111" spans="1:11" x14ac:dyDescent="0.25">
      <c r="A111" s="3">
        <v>102</v>
      </c>
      <c r="B111" s="55" t="s">
        <v>61</v>
      </c>
      <c r="C111" s="5" t="s">
        <v>21</v>
      </c>
      <c r="D111" s="38">
        <v>11.91</v>
      </c>
      <c r="E111" s="66"/>
      <c r="F111" s="65"/>
      <c r="G111" s="26">
        <f t="shared" si="8"/>
        <v>0</v>
      </c>
      <c r="H111" s="26">
        <f t="shared" si="9"/>
        <v>0</v>
      </c>
      <c r="I111" s="26">
        <f t="shared" si="10"/>
        <v>0</v>
      </c>
      <c r="J111" s="26">
        <f t="shared" si="11"/>
        <v>0</v>
      </c>
      <c r="K111" s="5" t="s">
        <v>76</v>
      </c>
    </row>
    <row r="112" spans="1:11" x14ac:dyDescent="0.25">
      <c r="A112" s="3">
        <v>103</v>
      </c>
      <c r="B112" s="56" t="s">
        <v>87</v>
      </c>
      <c r="C112" s="25" t="s">
        <v>19</v>
      </c>
      <c r="D112" s="38">
        <v>2</v>
      </c>
      <c r="E112" s="66"/>
      <c r="F112" s="75"/>
      <c r="G112" s="44">
        <f t="shared" si="8"/>
        <v>0</v>
      </c>
      <c r="H112" s="44">
        <f t="shared" si="9"/>
        <v>0</v>
      </c>
      <c r="I112" s="44">
        <f t="shared" si="10"/>
        <v>0</v>
      </c>
      <c r="J112" s="44">
        <f t="shared" si="11"/>
        <v>0</v>
      </c>
      <c r="K112" s="5" t="s">
        <v>76</v>
      </c>
    </row>
    <row r="113" spans="1:11" ht="27.6" x14ac:dyDescent="0.25">
      <c r="A113" s="3">
        <v>104</v>
      </c>
      <c r="B113" s="54" t="s">
        <v>38</v>
      </c>
      <c r="C113" s="14" t="s">
        <v>19</v>
      </c>
      <c r="D113" s="39">
        <v>3</v>
      </c>
      <c r="E113" s="70"/>
      <c r="F113" s="68"/>
      <c r="G113" s="28">
        <f t="shared" si="8"/>
        <v>0</v>
      </c>
      <c r="H113" s="28">
        <f t="shared" si="9"/>
        <v>0</v>
      </c>
      <c r="I113" s="28">
        <f t="shared" si="10"/>
        <v>0</v>
      </c>
      <c r="J113" s="28">
        <f t="shared" si="11"/>
        <v>0</v>
      </c>
      <c r="K113" s="5" t="s">
        <v>76</v>
      </c>
    </row>
    <row r="114" spans="1:11" x14ac:dyDescent="0.25">
      <c r="A114" s="3">
        <v>105</v>
      </c>
      <c r="B114" s="55" t="s">
        <v>60</v>
      </c>
      <c r="C114" s="5" t="s">
        <v>21</v>
      </c>
      <c r="D114" s="38">
        <f>D113*1.23</f>
        <v>3.69</v>
      </c>
      <c r="E114" s="66"/>
      <c r="F114" s="65"/>
      <c r="G114" s="26">
        <f t="shared" si="8"/>
        <v>0</v>
      </c>
      <c r="H114" s="26">
        <f t="shared" si="9"/>
        <v>0</v>
      </c>
      <c r="I114" s="26">
        <f t="shared" si="10"/>
        <v>0</v>
      </c>
      <c r="J114" s="26">
        <f t="shared" si="11"/>
        <v>0</v>
      </c>
      <c r="K114" s="5" t="s">
        <v>76</v>
      </c>
    </row>
    <row r="115" spans="1:11" x14ac:dyDescent="0.25">
      <c r="A115" s="3">
        <v>106</v>
      </c>
      <c r="B115" s="55" t="s">
        <v>62</v>
      </c>
      <c r="C115" s="5" t="s">
        <v>21</v>
      </c>
      <c r="D115" s="38">
        <f>D113*10.41</f>
        <v>31.23</v>
      </c>
      <c r="E115" s="66"/>
      <c r="F115" s="65"/>
      <c r="G115" s="26">
        <f t="shared" si="8"/>
        <v>0</v>
      </c>
      <c r="H115" s="26">
        <f t="shared" si="9"/>
        <v>0</v>
      </c>
      <c r="I115" s="26">
        <f t="shared" si="10"/>
        <v>0</v>
      </c>
      <c r="J115" s="26">
        <f t="shared" si="11"/>
        <v>0</v>
      </c>
      <c r="K115" s="5" t="s">
        <v>76</v>
      </c>
    </row>
    <row r="116" spans="1:11" x14ac:dyDescent="0.25">
      <c r="A116" s="3">
        <v>107</v>
      </c>
      <c r="B116" s="56" t="s">
        <v>87</v>
      </c>
      <c r="C116" s="25" t="s">
        <v>19</v>
      </c>
      <c r="D116" s="38">
        <f>D113*2</f>
        <v>6</v>
      </c>
      <c r="E116" s="66"/>
      <c r="F116" s="75"/>
      <c r="G116" s="44">
        <f t="shared" si="8"/>
        <v>0</v>
      </c>
      <c r="H116" s="44">
        <f t="shared" si="9"/>
        <v>0</v>
      </c>
      <c r="I116" s="44">
        <f t="shared" si="10"/>
        <v>0</v>
      </c>
      <c r="J116" s="44">
        <f t="shared" si="11"/>
        <v>0</v>
      </c>
      <c r="K116" s="5" t="s">
        <v>76</v>
      </c>
    </row>
    <row r="117" spans="1:11" ht="27.6" x14ac:dyDescent="0.25">
      <c r="A117" s="3">
        <v>108</v>
      </c>
      <c r="B117" s="54" t="s">
        <v>39</v>
      </c>
      <c r="C117" s="14" t="s">
        <v>19</v>
      </c>
      <c r="D117" s="39">
        <v>6</v>
      </c>
      <c r="E117" s="70"/>
      <c r="F117" s="68"/>
      <c r="G117" s="28">
        <f t="shared" si="8"/>
        <v>0</v>
      </c>
      <c r="H117" s="28">
        <f t="shared" si="9"/>
        <v>0</v>
      </c>
      <c r="I117" s="28">
        <f t="shared" si="10"/>
        <v>0</v>
      </c>
      <c r="J117" s="28">
        <f t="shared" si="11"/>
        <v>0</v>
      </c>
      <c r="K117" s="5" t="s">
        <v>76</v>
      </c>
    </row>
    <row r="118" spans="1:11" x14ac:dyDescent="0.25">
      <c r="A118" s="3">
        <v>109</v>
      </c>
      <c r="B118" s="55" t="s">
        <v>63</v>
      </c>
      <c r="C118" s="5" t="s">
        <v>21</v>
      </c>
      <c r="D118" s="38">
        <f>D117*10.83</f>
        <v>64.98</v>
      </c>
      <c r="E118" s="66"/>
      <c r="F118" s="65"/>
      <c r="G118" s="26">
        <f t="shared" si="8"/>
        <v>0</v>
      </c>
      <c r="H118" s="26">
        <f t="shared" si="9"/>
        <v>0</v>
      </c>
      <c r="I118" s="26">
        <f t="shared" si="10"/>
        <v>0</v>
      </c>
      <c r="J118" s="26">
        <f t="shared" si="11"/>
        <v>0</v>
      </c>
      <c r="K118" s="5" t="s">
        <v>76</v>
      </c>
    </row>
    <row r="119" spans="1:11" ht="27.6" x14ac:dyDescent="0.25">
      <c r="A119" s="3">
        <v>110</v>
      </c>
      <c r="B119" s="54" t="s">
        <v>40</v>
      </c>
      <c r="C119" s="14" t="s">
        <v>19</v>
      </c>
      <c r="D119" s="39">
        <v>1</v>
      </c>
      <c r="E119" s="70"/>
      <c r="F119" s="68"/>
      <c r="G119" s="28">
        <f t="shared" si="8"/>
        <v>0</v>
      </c>
      <c r="H119" s="28">
        <f t="shared" si="9"/>
        <v>0</v>
      </c>
      <c r="I119" s="28">
        <f t="shared" si="10"/>
        <v>0</v>
      </c>
      <c r="J119" s="28">
        <f t="shared" si="11"/>
        <v>0</v>
      </c>
      <c r="K119" s="5" t="s">
        <v>76</v>
      </c>
    </row>
    <row r="120" spans="1:11" x14ac:dyDescent="0.25">
      <c r="A120" s="3">
        <v>111</v>
      </c>
      <c r="B120" s="55" t="s">
        <v>60</v>
      </c>
      <c r="C120" s="5" t="s">
        <v>21</v>
      </c>
      <c r="D120" s="38">
        <v>1.23</v>
      </c>
      <c r="E120" s="66"/>
      <c r="F120" s="65"/>
      <c r="G120" s="26">
        <f t="shared" si="8"/>
        <v>0</v>
      </c>
      <c r="H120" s="26">
        <f t="shared" si="9"/>
        <v>0</v>
      </c>
      <c r="I120" s="26">
        <f t="shared" si="10"/>
        <v>0</v>
      </c>
      <c r="J120" s="26">
        <f t="shared" si="11"/>
        <v>0</v>
      </c>
      <c r="K120" s="5" t="s">
        <v>76</v>
      </c>
    </row>
    <row r="121" spans="1:11" x14ac:dyDescent="0.25">
      <c r="A121" s="3">
        <v>112</v>
      </c>
      <c r="B121" s="55" t="s">
        <v>52</v>
      </c>
      <c r="C121" s="5" t="s">
        <v>21</v>
      </c>
      <c r="D121" s="38">
        <v>7.91</v>
      </c>
      <c r="E121" s="66"/>
      <c r="F121" s="65"/>
      <c r="G121" s="26">
        <f t="shared" si="8"/>
        <v>0</v>
      </c>
      <c r="H121" s="26">
        <f t="shared" si="9"/>
        <v>0</v>
      </c>
      <c r="I121" s="26">
        <f t="shared" si="10"/>
        <v>0</v>
      </c>
      <c r="J121" s="26">
        <f t="shared" si="11"/>
        <v>0</v>
      </c>
      <c r="K121" s="5" t="s">
        <v>76</v>
      </c>
    </row>
    <row r="122" spans="1:11" x14ac:dyDescent="0.25">
      <c r="A122" s="3">
        <v>113</v>
      </c>
      <c r="B122" s="56" t="s">
        <v>87</v>
      </c>
      <c r="C122" s="25" t="s">
        <v>19</v>
      </c>
      <c r="D122" s="38">
        <v>2</v>
      </c>
      <c r="E122" s="66"/>
      <c r="F122" s="75"/>
      <c r="G122" s="44">
        <f t="shared" si="8"/>
        <v>0</v>
      </c>
      <c r="H122" s="44">
        <f t="shared" si="9"/>
        <v>0</v>
      </c>
      <c r="I122" s="44">
        <f t="shared" si="10"/>
        <v>0</v>
      </c>
      <c r="J122" s="44">
        <f t="shared" si="11"/>
        <v>0</v>
      </c>
      <c r="K122" s="5" t="s">
        <v>76</v>
      </c>
    </row>
    <row r="123" spans="1:11" ht="27.6" x14ac:dyDescent="0.25">
      <c r="A123" s="3">
        <v>114</v>
      </c>
      <c r="B123" s="54" t="s">
        <v>41</v>
      </c>
      <c r="C123" s="14" t="s">
        <v>19</v>
      </c>
      <c r="D123" s="39">
        <v>1</v>
      </c>
      <c r="E123" s="70"/>
      <c r="F123" s="68"/>
      <c r="G123" s="28">
        <f t="shared" si="8"/>
        <v>0</v>
      </c>
      <c r="H123" s="28">
        <f t="shared" si="9"/>
        <v>0</v>
      </c>
      <c r="I123" s="28">
        <f t="shared" si="10"/>
        <v>0</v>
      </c>
      <c r="J123" s="28">
        <f t="shared" si="11"/>
        <v>0</v>
      </c>
      <c r="K123" s="5" t="s">
        <v>76</v>
      </c>
    </row>
    <row r="124" spans="1:11" x14ac:dyDescent="0.25">
      <c r="A124" s="3">
        <v>115</v>
      </c>
      <c r="B124" s="55" t="s">
        <v>60</v>
      </c>
      <c r="C124" s="5" t="s">
        <v>21</v>
      </c>
      <c r="D124" s="38">
        <v>1.23</v>
      </c>
      <c r="E124" s="66"/>
      <c r="F124" s="65"/>
      <c r="G124" s="26">
        <f t="shared" si="8"/>
        <v>0</v>
      </c>
      <c r="H124" s="26">
        <f t="shared" si="9"/>
        <v>0</v>
      </c>
      <c r="I124" s="26">
        <f t="shared" si="10"/>
        <v>0</v>
      </c>
      <c r="J124" s="26">
        <f t="shared" si="11"/>
        <v>0</v>
      </c>
      <c r="K124" s="5" t="s">
        <v>76</v>
      </c>
    </row>
    <row r="125" spans="1:11" x14ac:dyDescent="0.25">
      <c r="A125" s="3">
        <v>116</v>
      </c>
      <c r="B125" s="55" t="s">
        <v>64</v>
      </c>
      <c r="C125" s="5" t="s">
        <v>21</v>
      </c>
      <c r="D125" s="38">
        <v>8.16</v>
      </c>
      <c r="E125" s="66"/>
      <c r="F125" s="65"/>
      <c r="G125" s="26">
        <f t="shared" si="8"/>
        <v>0</v>
      </c>
      <c r="H125" s="26">
        <f t="shared" si="9"/>
        <v>0</v>
      </c>
      <c r="I125" s="26">
        <f t="shared" si="10"/>
        <v>0</v>
      </c>
      <c r="J125" s="26">
        <f t="shared" si="11"/>
        <v>0</v>
      </c>
      <c r="K125" s="5" t="s">
        <v>76</v>
      </c>
    </row>
    <row r="126" spans="1:11" x14ac:dyDescent="0.25">
      <c r="A126" s="3">
        <v>117</v>
      </c>
      <c r="B126" s="56" t="s">
        <v>87</v>
      </c>
      <c r="C126" s="25" t="s">
        <v>19</v>
      </c>
      <c r="D126" s="38">
        <v>2</v>
      </c>
      <c r="E126" s="66"/>
      <c r="F126" s="75"/>
      <c r="G126" s="44">
        <f t="shared" si="8"/>
        <v>0</v>
      </c>
      <c r="H126" s="44">
        <f t="shared" si="9"/>
        <v>0</v>
      </c>
      <c r="I126" s="44">
        <f t="shared" si="10"/>
        <v>0</v>
      </c>
      <c r="J126" s="44">
        <f t="shared" si="11"/>
        <v>0</v>
      </c>
      <c r="K126" s="5" t="s">
        <v>76</v>
      </c>
    </row>
    <row r="127" spans="1:11" ht="27.6" x14ac:dyDescent="0.25">
      <c r="A127" s="3">
        <v>118</v>
      </c>
      <c r="B127" s="54" t="s">
        <v>42</v>
      </c>
      <c r="C127" s="14" t="s">
        <v>19</v>
      </c>
      <c r="D127" s="39">
        <v>39</v>
      </c>
      <c r="E127" s="67"/>
      <c r="F127" s="68"/>
      <c r="G127" s="28">
        <f t="shared" si="8"/>
        <v>0</v>
      </c>
      <c r="H127" s="28">
        <f t="shared" si="9"/>
        <v>0</v>
      </c>
      <c r="I127" s="28">
        <f t="shared" si="10"/>
        <v>0</v>
      </c>
      <c r="J127" s="28">
        <f t="shared" si="11"/>
        <v>0</v>
      </c>
      <c r="K127" s="5" t="s">
        <v>76</v>
      </c>
    </row>
    <row r="128" spans="1:11" x14ac:dyDescent="0.25">
      <c r="A128" s="3">
        <v>119</v>
      </c>
      <c r="B128" s="55" t="s">
        <v>26</v>
      </c>
      <c r="C128" s="5" t="s">
        <v>21</v>
      </c>
      <c r="D128" s="38">
        <f>D127*2.14</f>
        <v>83.460000000000008</v>
      </c>
      <c r="E128" s="72"/>
      <c r="F128" s="65"/>
      <c r="G128" s="26">
        <f t="shared" si="8"/>
        <v>0</v>
      </c>
      <c r="H128" s="26">
        <f t="shared" si="9"/>
        <v>0</v>
      </c>
      <c r="I128" s="26">
        <f t="shared" si="10"/>
        <v>0</v>
      </c>
      <c r="J128" s="26">
        <f t="shared" si="11"/>
        <v>0</v>
      </c>
      <c r="K128" s="5" t="s">
        <v>76</v>
      </c>
    </row>
    <row r="129" spans="1:11" x14ac:dyDescent="0.25">
      <c r="A129" s="3">
        <v>120</v>
      </c>
      <c r="B129" s="55" t="s">
        <v>27</v>
      </c>
      <c r="C129" s="5" t="s">
        <v>21</v>
      </c>
      <c r="D129" s="38">
        <f>D127*1.58</f>
        <v>61.620000000000005</v>
      </c>
      <c r="E129" s="72"/>
      <c r="F129" s="65"/>
      <c r="G129" s="26">
        <f t="shared" si="8"/>
        <v>0</v>
      </c>
      <c r="H129" s="26">
        <f t="shared" si="9"/>
        <v>0</v>
      </c>
      <c r="I129" s="26">
        <f t="shared" si="10"/>
        <v>0</v>
      </c>
      <c r="J129" s="26">
        <f t="shared" si="11"/>
        <v>0</v>
      </c>
      <c r="K129" s="5" t="s">
        <v>76</v>
      </c>
    </row>
    <row r="130" spans="1:11" x14ac:dyDescent="0.25">
      <c r="A130" s="3">
        <v>121</v>
      </c>
      <c r="B130" s="56" t="s">
        <v>43</v>
      </c>
      <c r="C130" s="5" t="s">
        <v>21</v>
      </c>
      <c r="D130" s="38">
        <f>D127*33.78</f>
        <v>1317.42</v>
      </c>
      <c r="E130" s="66"/>
      <c r="F130" s="65"/>
      <c r="G130" s="26">
        <f t="shared" si="8"/>
        <v>0</v>
      </c>
      <c r="H130" s="26">
        <f t="shared" si="9"/>
        <v>0</v>
      </c>
      <c r="I130" s="26">
        <f t="shared" si="10"/>
        <v>0</v>
      </c>
      <c r="J130" s="26">
        <f t="shared" si="11"/>
        <v>0</v>
      </c>
      <c r="K130" s="5" t="s">
        <v>76</v>
      </c>
    </row>
    <row r="131" spans="1:11" x14ac:dyDescent="0.25">
      <c r="A131" s="3">
        <v>122</v>
      </c>
      <c r="B131" s="56" t="s">
        <v>86</v>
      </c>
      <c r="C131" s="5" t="s">
        <v>19</v>
      </c>
      <c r="D131" s="38">
        <f>D127*4</f>
        <v>156</v>
      </c>
      <c r="E131" s="66"/>
      <c r="F131" s="65"/>
      <c r="G131" s="26">
        <f t="shared" si="8"/>
        <v>0</v>
      </c>
      <c r="H131" s="26">
        <f t="shared" si="9"/>
        <v>0</v>
      </c>
      <c r="I131" s="26">
        <f t="shared" si="10"/>
        <v>0</v>
      </c>
      <c r="J131" s="26">
        <f t="shared" si="11"/>
        <v>0</v>
      </c>
      <c r="K131" s="5" t="s">
        <v>76</v>
      </c>
    </row>
    <row r="132" spans="1:11" ht="27.6" x14ac:dyDescent="0.25">
      <c r="A132" s="3">
        <v>123</v>
      </c>
      <c r="B132" s="54" t="s">
        <v>44</v>
      </c>
      <c r="C132" s="14" t="s">
        <v>19</v>
      </c>
      <c r="D132" s="39">
        <v>24</v>
      </c>
      <c r="E132" s="67"/>
      <c r="F132" s="68"/>
      <c r="G132" s="28">
        <f t="shared" si="8"/>
        <v>0</v>
      </c>
      <c r="H132" s="28">
        <f t="shared" si="9"/>
        <v>0</v>
      </c>
      <c r="I132" s="28">
        <f t="shared" si="10"/>
        <v>0</v>
      </c>
      <c r="J132" s="28">
        <f t="shared" si="11"/>
        <v>0</v>
      </c>
      <c r="K132" s="5" t="s">
        <v>76</v>
      </c>
    </row>
    <row r="133" spans="1:11" x14ac:dyDescent="0.25">
      <c r="A133" s="3">
        <v>124</v>
      </c>
      <c r="B133" s="55" t="s">
        <v>30</v>
      </c>
      <c r="C133" s="5" t="s">
        <v>21</v>
      </c>
      <c r="D133" s="38">
        <f>D132*3.11</f>
        <v>74.64</v>
      </c>
      <c r="E133" s="72"/>
      <c r="F133" s="65"/>
      <c r="G133" s="26">
        <f t="shared" si="8"/>
        <v>0</v>
      </c>
      <c r="H133" s="26">
        <f t="shared" si="9"/>
        <v>0</v>
      </c>
      <c r="I133" s="26">
        <f t="shared" si="10"/>
        <v>0</v>
      </c>
      <c r="J133" s="26">
        <f t="shared" si="11"/>
        <v>0</v>
      </c>
      <c r="K133" s="5" t="s">
        <v>76</v>
      </c>
    </row>
    <row r="134" spans="1:11" x14ac:dyDescent="0.25">
      <c r="A134" s="3">
        <v>125</v>
      </c>
      <c r="B134" s="56" t="s">
        <v>66</v>
      </c>
      <c r="C134" s="5" t="s">
        <v>21</v>
      </c>
      <c r="D134" s="38">
        <f>D132*1.55</f>
        <v>37.200000000000003</v>
      </c>
      <c r="E134" s="66"/>
      <c r="F134" s="65"/>
      <c r="G134" s="26">
        <f t="shared" si="8"/>
        <v>0</v>
      </c>
      <c r="H134" s="26">
        <f t="shared" si="9"/>
        <v>0</v>
      </c>
      <c r="I134" s="26">
        <f t="shared" si="10"/>
        <v>0</v>
      </c>
      <c r="J134" s="26">
        <f t="shared" si="11"/>
        <v>0</v>
      </c>
      <c r="K134" s="5" t="s">
        <v>76</v>
      </c>
    </row>
    <row r="135" spans="1:11" x14ac:dyDescent="0.25">
      <c r="A135" s="3">
        <v>126</v>
      </c>
      <c r="B135" s="55" t="s">
        <v>31</v>
      </c>
      <c r="C135" s="5" t="s">
        <v>21</v>
      </c>
      <c r="D135" s="38">
        <f>D132*2.37</f>
        <v>56.88</v>
      </c>
      <c r="E135" s="72"/>
      <c r="F135" s="65"/>
      <c r="G135" s="26">
        <f t="shared" si="8"/>
        <v>0</v>
      </c>
      <c r="H135" s="26">
        <f t="shared" si="9"/>
        <v>0</v>
      </c>
      <c r="I135" s="26">
        <f t="shared" si="10"/>
        <v>0</v>
      </c>
      <c r="J135" s="26">
        <f t="shared" si="11"/>
        <v>0</v>
      </c>
      <c r="K135" s="5" t="s">
        <v>76</v>
      </c>
    </row>
    <row r="136" spans="1:11" x14ac:dyDescent="0.25">
      <c r="A136" s="3">
        <v>127</v>
      </c>
      <c r="B136" s="56" t="s">
        <v>65</v>
      </c>
      <c r="C136" s="5" t="s">
        <v>21</v>
      </c>
      <c r="D136" s="38">
        <f>D132*36.8</f>
        <v>883.19999999999993</v>
      </c>
      <c r="E136" s="66"/>
      <c r="F136" s="65"/>
      <c r="G136" s="26">
        <f t="shared" si="8"/>
        <v>0</v>
      </c>
      <c r="H136" s="26">
        <f t="shared" si="9"/>
        <v>0</v>
      </c>
      <c r="I136" s="26">
        <f t="shared" si="10"/>
        <v>0</v>
      </c>
      <c r="J136" s="26">
        <f t="shared" si="11"/>
        <v>0</v>
      </c>
      <c r="K136" s="5" t="s">
        <v>76</v>
      </c>
    </row>
    <row r="137" spans="1:11" x14ac:dyDescent="0.25">
      <c r="A137" s="3">
        <v>128</v>
      </c>
      <c r="B137" s="56" t="s">
        <v>86</v>
      </c>
      <c r="C137" s="5" t="s">
        <v>19</v>
      </c>
      <c r="D137" s="38">
        <f>D132*4</f>
        <v>96</v>
      </c>
      <c r="E137" s="66"/>
      <c r="F137" s="65"/>
      <c r="G137" s="26">
        <f t="shared" si="8"/>
        <v>0</v>
      </c>
      <c r="H137" s="26">
        <f t="shared" si="9"/>
        <v>0</v>
      </c>
      <c r="I137" s="26">
        <f t="shared" si="10"/>
        <v>0</v>
      </c>
      <c r="J137" s="26">
        <f t="shared" si="11"/>
        <v>0</v>
      </c>
      <c r="K137" s="5" t="s">
        <v>76</v>
      </c>
    </row>
    <row r="138" spans="1:11" ht="27.6" x14ac:dyDescent="0.25">
      <c r="A138" s="3">
        <v>129</v>
      </c>
      <c r="B138" s="54" t="s">
        <v>45</v>
      </c>
      <c r="C138" s="14" t="s">
        <v>19</v>
      </c>
      <c r="D138" s="39">
        <v>6</v>
      </c>
      <c r="E138" s="67"/>
      <c r="F138" s="68"/>
      <c r="G138" s="28">
        <f t="shared" si="8"/>
        <v>0</v>
      </c>
      <c r="H138" s="28">
        <f t="shared" si="9"/>
        <v>0</v>
      </c>
      <c r="I138" s="28">
        <f t="shared" si="10"/>
        <v>0</v>
      </c>
      <c r="J138" s="28">
        <f t="shared" si="11"/>
        <v>0</v>
      </c>
      <c r="K138" s="5" t="s">
        <v>76</v>
      </c>
    </row>
    <row r="139" spans="1:11" x14ac:dyDescent="0.25">
      <c r="A139" s="3">
        <v>130</v>
      </c>
      <c r="B139" s="55" t="s">
        <v>30</v>
      </c>
      <c r="C139" s="5" t="s">
        <v>21</v>
      </c>
      <c r="D139" s="38">
        <f>D138*3.11</f>
        <v>18.66</v>
      </c>
      <c r="E139" s="72"/>
      <c r="F139" s="65"/>
      <c r="G139" s="26">
        <f t="shared" si="8"/>
        <v>0</v>
      </c>
      <c r="H139" s="26">
        <f t="shared" si="9"/>
        <v>0</v>
      </c>
      <c r="I139" s="26">
        <f t="shared" si="10"/>
        <v>0</v>
      </c>
      <c r="J139" s="26">
        <f t="shared" si="11"/>
        <v>0</v>
      </c>
      <c r="K139" s="5" t="s">
        <v>76</v>
      </c>
    </row>
    <row r="140" spans="1:11" x14ac:dyDescent="0.25">
      <c r="A140" s="3">
        <v>131</v>
      </c>
      <c r="B140" s="56" t="s">
        <v>66</v>
      </c>
      <c r="C140" s="5" t="s">
        <v>21</v>
      </c>
      <c r="D140" s="38">
        <f>D138*1.55</f>
        <v>9.3000000000000007</v>
      </c>
      <c r="E140" s="66"/>
      <c r="F140" s="65"/>
      <c r="G140" s="26">
        <f t="shared" ref="G140:G203" si="12">E140+F140</f>
        <v>0</v>
      </c>
      <c r="H140" s="26">
        <f t="shared" ref="H140:H203" si="13">E140*D140</f>
        <v>0</v>
      </c>
      <c r="I140" s="26">
        <f t="shared" ref="I140:I203" si="14">D140*F140</f>
        <v>0</v>
      </c>
      <c r="J140" s="26">
        <f t="shared" ref="J140:J203" si="15">I140+H140</f>
        <v>0</v>
      </c>
      <c r="K140" s="5" t="s">
        <v>76</v>
      </c>
    </row>
    <row r="141" spans="1:11" x14ac:dyDescent="0.25">
      <c r="A141" s="3">
        <v>132</v>
      </c>
      <c r="B141" s="55" t="s">
        <v>31</v>
      </c>
      <c r="C141" s="5" t="s">
        <v>21</v>
      </c>
      <c r="D141" s="38">
        <f>D138*2.37</f>
        <v>14.22</v>
      </c>
      <c r="E141" s="72"/>
      <c r="F141" s="65"/>
      <c r="G141" s="26">
        <f t="shared" si="12"/>
        <v>0</v>
      </c>
      <c r="H141" s="26">
        <f t="shared" si="13"/>
        <v>0</v>
      </c>
      <c r="I141" s="26">
        <f t="shared" si="14"/>
        <v>0</v>
      </c>
      <c r="J141" s="26">
        <f t="shared" si="15"/>
        <v>0</v>
      </c>
      <c r="K141" s="5" t="s">
        <v>76</v>
      </c>
    </row>
    <row r="142" spans="1:11" x14ac:dyDescent="0.25">
      <c r="A142" s="3">
        <v>133</v>
      </c>
      <c r="B142" s="56" t="s">
        <v>65</v>
      </c>
      <c r="C142" s="5" t="s">
        <v>21</v>
      </c>
      <c r="D142" s="38">
        <f>D138*36.8</f>
        <v>220.79999999999998</v>
      </c>
      <c r="E142" s="66"/>
      <c r="F142" s="65"/>
      <c r="G142" s="26">
        <f t="shared" si="12"/>
        <v>0</v>
      </c>
      <c r="H142" s="26">
        <f t="shared" si="13"/>
        <v>0</v>
      </c>
      <c r="I142" s="26">
        <f t="shared" si="14"/>
        <v>0</v>
      </c>
      <c r="J142" s="26">
        <f t="shared" si="15"/>
        <v>0</v>
      </c>
      <c r="K142" s="5" t="s">
        <v>76</v>
      </c>
    </row>
    <row r="143" spans="1:11" x14ac:dyDescent="0.25">
      <c r="A143" s="3">
        <v>134</v>
      </c>
      <c r="B143" s="56" t="s">
        <v>86</v>
      </c>
      <c r="C143" s="5" t="s">
        <v>19</v>
      </c>
      <c r="D143" s="38">
        <f>D138*4</f>
        <v>24</v>
      </c>
      <c r="E143" s="66"/>
      <c r="F143" s="65"/>
      <c r="G143" s="26">
        <f t="shared" si="12"/>
        <v>0</v>
      </c>
      <c r="H143" s="26">
        <f t="shared" si="13"/>
        <v>0</v>
      </c>
      <c r="I143" s="26">
        <f t="shared" si="14"/>
        <v>0</v>
      </c>
      <c r="J143" s="26">
        <f t="shared" si="15"/>
        <v>0</v>
      </c>
      <c r="K143" s="5" t="s">
        <v>76</v>
      </c>
    </row>
    <row r="144" spans="1:11" x14ac:dyDescent="0.25">
      <c r="A144" s="3">
        <v>135</v>
      </c>
      <c r="B144" s="51" t="s">
        <v>98</v>
      </c>
      <c r="C144" s="22"/>
      <c r="D144" s="42"/>
      <c r="E144" s="73"/>
      <c r="F144" s="74"/>
      <c r="G144" s="42"/>
      <c r="H144" s="42"/>
      <c r="I144" s="42"/>
      <c r="J144" s="42"/>
      <c r="K144" s="5" t="s">
        <v>76</v>
      </c>
    </row>
    <row r="145" spans="1:12" ht="46.5" customHeight="1" x14ac:dyDescent="0.25">
      <c r="A145" s="3">
        <v>136</v>
      </c>
      <c r="B145" s="52" t="s">
        <v>82</v>
      </c>
      <c r="C145" s="5" t="s">
        <v>4</v>
      </c>
      <c r="D145" s="38">
        <f>4*59.6</f>
        <v>238.4</v>
      </c>
      <c r="E145" s="64"/>
      <c r="F145" s="65"/>
      <c r="G145" s="26">
        <f t="shared" si="12"/>
        <v>0</v>
      </c>
      <c r="H145" s="26">
        <f t="shared" si="13"/>
        <v>0</v>
      </c>
      <c r="I145" s="26">
        <f t="shared" si="14"/>
        <v>0</v>
      </c>
      <c r="J145" s="26">
        <f t="shared" si="15"/>
        <v>0</v>
      </c>
      <c r="K145" s="5" t="s">
        <v>76</v>
      </c>
    </row>
    <row r="146" spans="1:12" ht="27.6" x14ac:dyDescent="0.25">
      <c r="A146" s="3">
        <v>137</v>
      </c>
      <c r="B146" s="53" t="s">
        <v>80</v>
      </c>
      <c r="C146" s="3" t="s">
        <v>4</v>
      </c>
      <c r="D146" s="38">
        <f>4*32.4</f>
        <v>129.6</v>
      </c>
      <c r="E146" s="64"/>
      <c r="F146" s="65"/>
      <c r="G146" s="26">
        <f t="shared" si="12"/>
        <v>0</v>
      </c>
      <c r="H146" s="26">
        <f t="shared" si="13"/>
        <v>0</v>
      </c>
      <c r="I146" s="26">
        <f t="shared" si="14"/>
        <v>0</v>
      </c>
      <c r="J146" s="26">
        <f t="shared" si="15"/>
        <v>0</v>
      </c>
      <c r="K146" s="5" t="s">
        <v>76</v>
      </c>
      <c r="L146" s="16"/>
    </row>
    <row r="147" spans="1:12" ht="121.5" customHeight="1" x14ac:dyDescent="0.25">
      <c r="A147" s="3">
        <v>138</v>
      </c>
      <c r="B147" s="53" t="s">
        <v>79</v>
      </c>
      <c r="C147" s="3" t="s">
        <v>4</v>
      </c>
      <c r="D147" s="38">
        <f>4*196.2</f>
        <v>784.8</v>
      </c>
      <c r="E147" s="64"/>
      <c r="F147" s="65"/>
      <c r="G147" s="26">
        <f t="shared" si="12"/>
        <v>0</v>
      </c>
      <c r="H147" s="26">
        <f t="shared" si="13"/>
        <v>0</v>
      </c>
      <c r="I147" s="26">
        <f t="shared" si="14"/>
        <v>0</v>
      </c>
      <c r="J147" s="26">
        <f t="shared" si="15"/>
        <v>0</v>
      </c>
      <c r="K147" s="5" t="s">
        <v>76</v>
      </c>
    </row>
    <row r="148" spans="1:12" ht="123.75" customHeight="1" x14ac:dyDescent="0.25">
      <c r="A148" s="3">
        <v>139</v>
      </c>
      <c r="B148" s="53" t="s">
        <v>78</v>
      </c>
      <c r="C148" s="3" t="s">
        <v>3</v>
      </c>
      <c r="D148" s="38">
        <f>4*56.2</f>
        <v>224.8</v>
      </c>
      <c r="E148" s="66"/>
      <c r="F148" s="65"/>
      <c r="G148" s="26">
        <f t="shared" si="12"/>
        <v>0</v>
      </c>
      <c r="H148" s="26">
        <f t="shared" si="13"/>
        <v>0</v>
      </c>
      <c r="I148" s="26">
        <f t="shared" si="14"/>
        <v>0</v>
      </c>
      <c r="J148" s="26">
        <f t="shared" si="15"/>
        <v>0</v>
      </c>
      <c r="K148" s="5" t="s">
        <v>76</v>
      </c>
      <c r="L148" s="16"/>
    </row>
    <row r="149" spans="1:12" ht="27.6" x14ac:dyDescent="0.25">
      <c r="A149" s="3">
        <v>140</v>
      </c>
      <c r="B149" s="54" t="s">
        <v>35</v>
      </c>
      <c r="C149" s="14" t="s">
        <v>19</v>
      </c>
      <c r="D149" s="39">
        <f>4*6</f>
        <v>24</v>
      </c>
      <c r="E149" s="67"/>
      <c r="F149" s="68"/>
      <c r="G149" s="28">
        <f t="shared" si="12"/>
        <v>0</v>
      </c>
      <c r="H149" s="28">
        <f t="shared" si="13"/>
        <v>0</v>
      </c>
      <c r="I149" s="28">
        <f t="shared" si="14"/>
        <v>0</v>
      </c>
      <c r="J149" s="28">
        <f t="shared" si="15"/>
        <v>0</v>
      </c>
      <c r="K149" s="5" t="s">
        <v>76</v>
      </c>
    </row>
    <row r="150" spans="1:12" x14ac:dyDescent="0.25">
      <c r="A150" s="3">
        <v>141</v>
      </c>
      <c r="B150" s="55" t="s">
        <v>53</v>
      </c>
      <c r="C150" s="5" t="s">
        <v>21</v>
      </c>
      <c r="D150" s="38">
        <f>D149*1.23</f>
        <v>29.52</v>
      </c>
      <c r="E150" s="66"/>
      <c r="F150" s="65"/>
      <c r="G150" s="26">
        <f t="shared" si="12"/>
        <v>0</v>
      </c>
      <c r="H150" s="26">
        <f t="shared" si="13"/>
        <v>0</v>
      </c>
      <c r="I150" s="26">
        <f t="shared" si="14"/>
        <v>0</v>
      </c>
      <c r="J150" s="26">
        <f t="shared" si="15"/>
        <v>0</v>
      </c>
      <c r="K150" s="5" t="s">
        <v>76</v>
      </c>
    </row>
    <row r="151" spans="1:12" x14ac:dyDescent="0.25">
      <c r="A151" s="3">
        <v>142</v>
      </c>
      <c r="B151" s="55" t="s">
        <v>46</v>
      </c>
      <c r="C151" s="5" t="s">
        <v>21</v>
      </c>
      <c r="D151" s="38">
        <f>D149*8.33</f>
        <v>199.92000000000002</v>
      </c>
      <c r="E151" s="66"/>
      <c r="F151" s="65"/>
      <c r="G151" s="26">
        <f t="shared" si="12"/>
        <v>0</v>
      </c>
      <c r="H151" s="26">
        <f t="shared" si="13"/>
        <v>0</v>
      </c>
      <c r="I151" s="26">
        <f t="shared" si="14"/>
        <v>0</v>
      </c>
      <c r="J151" s="26">
        <f t="shared" si="15"/>
        <v>0</v>
      </c>
      <c r="K151" s="5" t="s">
        <v>76</v>
      </c>
    </row>
    <row r="152" spans="1:12" x14ac:dyDescent="0.25">
      <c r="A152" s="3">
        <v>143</v>
      </c>
      <c r="B152" s="56" t="s">
        <v>87</v>
      </c>
      <c r="C152" s="25" t="s">
        <v>19</v>
      </c>
      <c r="D152" s="38">
        <f>D149*2</f>
        <v>48</v>
      </c>
      <c r="E152" s="66"/>
      <c r="F152" s="65"/>
      <c r="G152" s="26">
        <f t="shared" si="12"/>
        <v>0</v>
      </c>
      <c r="H152" s="26">
        <f t="shared" si="13"/>
        <v>0</v>
      </c>
      <c r="I152" s="26">
        <f t="shared" si="14"/>
        <v>0</v>
      </c>
      <c r="J152" s="26">
        <f t="shared" si="15"/>
        <v>0</v>
      </c>
      <c r="K152" s="5" t="s">
        <v>76</v>
      </c>
    </row>
    <row r="153" spans="1:12" ht="27.6" x14ac:dyDescent="0.25">
      <c r="A153" s="3">
        <v>144</v>
      </c>
      <c r="B153" s="54" t="s">
        <v>22</v>
      </c>
      <c r="C153" s="14" t="s">
        <v>19</v>
      </c>
      <c r="D153" s="39">
        <f>4*14</f>
        <v>56</v>
      </c>
      <c r="E153" s="67"/>
      <c r="F153" s="68"/>
      <c r="G153" s="28">
        <f t="shared" si="12"/>
        <v>0</v>
      </c>
      <c r="H153" s="28">
        <f t="shared" si="13"/>
        <v>0</v>
      </c>
      <c r="I153" s="28">
        <f t="shared" si="14"/>
        <v>0</v>
      </c>
      <c r="J153" s="28">
        <f t="shared" si="15"/>
        <v>0</v>
      </c>
      <c r="K153" s="5" t="s">
        <v>76</v>
      </c>
    </row>
    <row r="154" spans="1:12" x14ac:dyDescent="0.25">
      <c r="A154" s="3">
        <v>145</v>
      </c>
      <c r="B154" s="56" t="s">
        <v>66</v>
      </c>
      <c r="C154" s="5" t="s">
        <v>21</v>
      </c>
      <c r="D154" s="38">
        <f>D153*0.93</f>
        <v>52.080000000000005</v>
      </c>
      <c r="E154" s="66"/>
      <c r="F154" s="65"/>
      <c r="G154" s="26">
        <f t="shared" si="12"/>
        <v>0</v>
      </c>
      <c r="H154" s="26">
        <f t="shared" si="13"/>
        <v>0</v>
      </c>
      <c r="I154" s="26">
        <f t="shared" si="14"/>
        <v>0</v>
      </c>
      <c r="J154" s="26">
        <f t="shared" si="15"/>
        <v>0</v>
      </c>
      <c r="K154" s="5" t="s">
        <v>76</v>
      </c>
    </row>
    <row r="155" spans="1:12" x14ac:dyDescent="0.25">
      <c r="A155" s="3">
        <v>146</v>
      </c>
      <c r="B155" s="55" t="s">
        <v>47</v>
      </c>
      <c r="C155" s="5" t="s">
        <v>21</v>
      </c>
      <c r="D155" s="38">
        <f>D153*13.42</f>
        <v>751.52</v>
      </c>
      <c r="E155" s="66"/>
      <c r="F155" s="65"/>
      <c r="G155" s="26">
        <f t="shared" si="12"/>
        <v>0</v>
      </c>
      <c r="H155" s="26">
        <f t="shared" si="13"/>
        <v>0</v>
      </c>
      <c r="I155" s="26">
        <f t="shared" si="14"/>
        <v>0</v>
      </c>
      <c r="J155" s="26">
        <f t="shared" si="15"/>
        <v>0</v>
      </c>
      <c r="K155" s="5" t="s">
        <v>76</v>
      </c>
    </row>
    <row r="156" spans="1:12" ht="27.6" x14ac:dyDescent="0.25">
      <c r="A156" s="3">
        <v>147</v>
      </c>
      <c r="B156" s="54" t="s">
        <v>36</v>
      </c>
      <c r="C156" s="14" t="s">
        <v>19</v>
      </c>
      <c r="D156" s="39">
        <f>4*2</f>
        <v>8</v>
      </c>
      <c r="E156" s="67"/>
      <c r="F156" s="68"/>
      <c r="G156" s="28">
        <f t="shared" si="12"/>
        <v>0</v>
      </c>
      <c r="H156" s="28">
        <f t="shared" si="13"/>
        <v>0</v>
      </c>
      <c r="I156" s="28">
        <f t="shared" si="14"/>
        <v>0</v>
      </c>
      <c r="J156" s="28">
        <f t="shared" si="15"/>
        <v>0</v>
      </c>
      <c r="K156" s="5" t="s">
        <v>76</v>
      </c>
    </row>
    <row r="157" spans="1:12" x14ac:dyDescent="0.25">
      <c r="A157" s="3">
        <v>148</v>
      </c>
      <c r="B157" s="56" t="s">
        <v>66</v>
      </c>
      <c r="C157" s="5" t="s">
        <v>21</v>
      </c>
      <c r="D157" s="38">
        <f>D156*0.93</f>
        <v>7.44</v>
      </c>
      <c r="E157" s="66"/>
      <c r="F157" s="65"/>
      <c r="G157" s="26">
        <f t="shared" si="12"/>
        <v>0</v>
      </c>
      <c r="H157" s="26">
        <f t="shared" si="13"/>
        <v>0</v>
      </c>
      <c r="I157" s="26">
        <f t="shared" si="14"/>
        <v>0</v>
      </c>
      <c r="J157" s="26">
        <f t="shared" si="15"/>
        <v>0</v>
      </c>
      <c r="K157" s="5" t="s">
        <v>76</v>
      </c>
    </row>
    <row r="158" spans="1:12" x14ac:dyDescent="0.25">
      <c r="A158" s="3">
        <v>149</v>
      </c>
      <c r="B158" s="55" t="s">
        <v>56</v>
      </c>
      <c r="C158" s="5" t="s">
        <v>21</v>
      </c>
      <c r="D158" s="38">
        <f>D156*2.6</f>
        <v>20.8</v>
      </c>
      <c r="E158" s="66"/>
      <c r="F158" s="65"/>
      <c r="G158" s="26">
        <f t="shared" si="12"/>
        <v>0</v>
      </c>
      <c r="H158" s="26">
        <f t="shared" si="13"/>
        <v>0</v>
      </c>
      <c r="I158" s="26">
        <f t="shared" si="14"/>
        <v>0</v>
      </c>
      <c r="J158" s="26">
        <f t="shared" si="15"/>
        <v>0</v>
      </c>
      <c r="K158" s="5" t="s">
        <v>76</v>
      </c>
    </row>
    <row r="159" spans="1:12" x14ac:dyDescent="0.25">
      <c r="A159" s="3">
        <v>150</v>
      </c>
      <c r="B159" s="55" t="s">
        <v>59</v>
      </c>
      <c r="C159" s="5" t="s">
        <v>21</v>
      </c>
      <c r="D159" s="38">
        <f>D156*13.16</f>
        <v>105.28</v>
      </c>
      <c r="E159" s="66"/>
      <c r="F159" s="65"/>
      <c r="G159" s="26">
        <f t="shared" si="12"/>
        <v>0</v>
      </c>
      <c r="H159" s="26">
        <f t="shared" si="13"/>
        <v>0</v>
      </c>
      <c r="I159" s="26">
        <f t="shared" si="14"/>
        <v>0</v>
      </c>
      <c r="J159" s="26">
        <f t="shared" si="15"/>
        <v>0</v>
      </c>
      <c r="K159" s="5" t="s">
        <v>76</v>
      </c>
    </row>
    <row r="160" spans="1:12" x14ac:dyDescent="0.25">
      <c r="A160" s="3">
        <v>151</v>
      </c>
      <c r="B160" s="56" t="s">
        <v>87</v>
      </c>
      <c r="C160" s="25" t="s">
        <v>19</v>
      </c>
      <c r="D160" s="38">
        <f>D156*2</f>
        <v>16</v>
      </c>
      <c r="E160" s="66"/>
      <c r="F160" s="65"/>
      <c r="G160" s="26">
        <f t="shared" si="12"/>
        <v>0</v>
      </c>
      <c r="H160" s="26">
        <f t="shared" si="13"/>
        <v>0</v>
      </c>
      <c r="I160" s="26">
        <f t="shared" si="14"/>
        <v>0</v>
      </c>
      <c r="J160" s="26">
        <f t="shared" si="15"/>
        <v>0</v>
      </c>
      <c r="K160" s="5" t="s">
        <v>76</v>
      </c>
    </row>
    <row r="161" spans="1:11" ht="27.6" x14ac:dyDescent="0.25">
      <c r="A161" s="3">
        <v>152</v>
      </c>
      <c r="B161" s="54" t="s">
        <v>37</v>
      </c>
      <c r="C161" s="14" t="s">
        <v>19</v>
      </c>
      <c r="D161" s="39">
        <f>4*1</f>
        <v>4</v>
      </c>
      <c r="E161" s="67"/>
      <c r="F161" s="68"/>
      <c r="G161" s="28">
        <f t="shared" si="12"/>
        <v>0</v>
      </c>
      <c r="H161" s="28">
        <f t="shared" si="13"/>
        <v>0</v>
      </c>
      <c r="I161" s="28">
        <f t="shared" si="14"/>
        <v>0</v>
      </c>
      <c r="J161" s="28">
        <f t="shared" si="15"/>
        <v>0</v>
      </c>
      <c r="K161" s="5" t="s">
        <v>76</v>
      </c>
    </row>
    <row r="162" spans="1:11" x14ac:dyDescent="0.25">
      <c r="A162" s="3">
        <v>153</v>
      </c>
      <c r="B162" s="55" t="s">
        <v>60</v>
      </c>
      <c r="C162" s="5" t="s">
        <v>21</v>
      </c>
      <c r="D162" s="38">
        <f>D161*1.23</f>
        <v>4.92</v>
      </c>
      <c r="E162" s="66"/>
      <c r="F162" s="65"/>
      <c r="G162" s="26">
        <f t="shared" si="12"/>
        <v>0</v>
      </c>
      <c r="H162" s="26">
        <f t="shared" si="13"/>
        <v>0</v>
      </c>
      <c r="I162" s="26">
        <f t="shared" si="14"/>
        <v>0</v>
      </c>
      <c r="J162" s="26">
        <f t="shared" si="15"/>
        <v>0</v>
      </c>
      <c r="K162" s="5" t="s">
        <v>76</v>
      </c>
    </row>
    <row r="163" spans="1:11" x14ac:dyDescent="0.25">
      <c r="A163" s="3">
        <v>154</v>
      </c>
      <c r="B163" s="55" t="s">
        <v>61</v>
      </c>
      <c r="C163" s="5" t="s">
        <v>21</v>
      </c>
      <c r="D163" s="38">
        <f>D161*11.91</f>
        <v>47.64</v>
      </c>
      <c r="E163" s="66"/>
      <c r="F163" s="65"/>
      <c r="G163" s="26">
        <f t="shared" si="12"/>
        <v>0</v>
      </c>
      <c r="H163" s="26">
        <f t="shared" si="13"/>
        <v>0</v>
      </c>
      <c r="I163" s="26">
        <f t="shared" si="14"/>
        <v>0</v>
      </c>
      <c r="J163" s="26">
        <f t="shared" si="15"/>
        <v>0</v>
      </c>
      <c r="K163" s="5" t="s">
        <v>76</v>
      </c>
    </row>
    <row r="164" spans="1:11" x14ac:dyDescent="0.25">
      <c r="A164" s="3">
        <v>155</v>
      </c>
      <c r="B164" s="56" t="s">
        <v>87</v>
      </c>
      <c r="C164" s="25" t="s">
        <v>19</v>
      </c>
      <c r="D164" s="38">
        <f>D161*2</f>
        <v>8</v>
      </c>
      <c r="E164" s="66"/>
      <c r="F164" s="65"/>
      <c r="G164" s="26">
        <f t="shared" si="12"/>
        <v>0</v>
      </c>
      <c r="H164" s="26">
        <f t="shared" si="13"/>
        <v>0</v>
      </c>
      <c r="I164" s="26">
        <f t="shared" si="14"/>
        <v>0</v>
      </c>
      <c r="J164" s="26">
        <f t="shared" si="15"/>
        <v>0</v>
      </c>
      <c r="K164" s="5" t="s">
        <v>76</v>
      </c>
    </row>
    <row r="165" spans="1:11" ht="27.6" x14ac:dyDescent="0.25">
      <c r="A165" s="3">
        <v>156</v>
      </c>
      <c r="B165" s="54" t="s">
        <v>38</v>
      </c>
      <c r="C165" s="14" t="s">
        <v>19</v>
      </c>
      <c r="D165" s="39">
        <f>4*3</f>
        <v>12</v>
      </c>
      <c r="E165" s="67"/>
      <c r="F165" s="68"/>
      <c r="G165" s="28">
        <f t="shared" si="12"/>
        <v>0</v>
      </c>
      <c r="H165" s="28">
        <f t="shared" si="13"/>
        <v>0</v>
      </c>
      <c r="I165" s="28">
        <f t="shared" si="14"/>
        <v>0</v>
      </c>
      <c r="J165" s="28">
        <f t="shared" si="15"/>
        <v>0</v>
      </c>
      <c r="K165" s="5" t="s">
        <v>76</v>
      </c>
    </row>
    <row r="166" spans="1:11" x14ac:dyDescent="0.25">
      <c r="A166" s="3">
        <v>157</v>
      </c>
      <c r="B166" s="55" t="s">
        <v>60</v>
      </c>
      <c r="C166" s="5" t="s">
        <v>21</v>
      </c>
      <c r="D166" s="38">
        <f>D165*1.23</f>
        <v>14.76</v>
      </c>
      <c r="E166" s="66"/>
      <c r="F166" s="65"/>
      <c r="G166" s="26">
        <f t="shared" si="12"/>
        <v>0</v>
      </c>
      <c r="H166" s="26">
        <f t="shared" si="13"/>
        <v>0</v>
      </c>
      <c r="I166" s="26">
        <f t="shared" si="14"/>
        <v>0</v>
      </c>
      <c r="J166" s="26">
        <f t="shared" si="15"/>
        <v>0</v>
      </c>
      <c r="K166" s="5" t="s">
        <v>76</v>
      </c>
    </row>
    <row r="167" spans="1:11" x14ac:dyDescent="0.25">
      <c r="A167" s="3">
        <v>158</v>
      </c>
      <c r="B167" s="55" t="s">
        <v>62</v>
      </c>
      <c r="C167" s="5" t="s">
        <v>21</v>
      </c>
      <c r="D167" s="38">
        <f>D165*10.41</f>
        <v>124.92</v>
      </c>
      <c r="E167" s="66"/>
      <c r="F167" s="65"/>
      <c r="G167" s="26">
        <f t="shared" si="12"/>
        <v>0</v>
      </c>
      <c r="H167" s="26">
        <f t="shared" si="13"/>
        <v>0</v>
      </c>
      <c r="I167" s="26">
        <f t="shared" si="14"/>
        <v>0</v>
      </c>
      <c r="J167" s="26">
        <f t="shared" si="15"/>
        <v>0</v>
      </c>
      <c r="K167" s="5" t="s">
        <v>76</v>
      </c>
    </row>
    <row r="168" spans="1:11" x14ac:dyDescent="0.25">
      <c r="A168" s="3">
        <v>159</v>
      </c>
      <c r="B168" s="56" t="s">
        <v>87</v>
      </c>
      <c r="C168" s="25" t="s">
        <v>19</v>
      </c>
      <c r="D168" s="38">
        <f>D165*2</f>
        <v>24</v>
      </c>
      <c r="E168" s="66"/>
      <c r="F168" s="65"/>
      <c r="G168" s="26">
        <f t="shared" si="12"/>
        <v>0</v>
      </c>
      <c r="H168" s="26">
        <f t="shared" si="13"/>
        <v>0</v>
      </c>
      <c r="I168" s="26">
        <f t="shared" si="14"/>
        <v>0</v>
      </c>
      <c r="J168" s="26">
        <f t="shared" si="15"/>
        <v>0</v>
      </c>
      <c r="K168" s="5" t="s">
        <v>76</v>
      </c>
    </row>
    <row r="169" spans="1:11" ht="27.6" x14ac:dyDescent="0.25">
      <c r="A169" s="3">
        <v>160</v>
      </c>
      <c r="B169" s="54" t="s">
        <v>39</v>
      </c>
      <c r="C169" s="14" t="s">
        <v>19</v>
      </c>
      <c r="D169" s="39">
        <f>4*6</f>
        <v>24</v>
      </c>
      <c r="E169" s="67"/>
      <c r="F169" s="68"/>
      <c r="G169" s="28">
        <f t="shared" si="12"/>
        <v>0</v>
      </c>
      <c r="H169" s="28">
        <f t="shared" si="13"/>
        <v>0</v>
      </c>
      <c r="I169" s="28">
        <f t="shared" si="14"/>
        <v>0</v>
      </c>
      <c r="J169" s="28">
        <f t="shared" si="15"/>
        <v>0</v>
      </c>
      <c r="K169" s="5" t="s">
        <v>76</v>
      </c>
    </row>
    <row r="170" spans="1:11" x14ac:dyDescent="0.25">
      <c r="A170" s="3">
        <v>161</v>
      </c>
      <c r="B170" s="55" t="s">
        <v>63</v>
      </c>
      <c r="C170" s="5" t="s">
        <v>21</v>
      </c>
      <c r="D170" s="38">
        <f>D169*10.83</f>
        <v>259.92</v>
      </c>
      <c r="E170" s="66"/>
      <c r="F170" s="65"/>
      <c r="G170" s="26">
        <f t="shared" si="12"/>
        <v>0</v>
      </c>
      <c r="H170" s="26">
        <f t="shared" si="13"/>
        <v>0</v>
      </c>
      <c r="I170" s="26">
        <f t="shared" si="14"/>
        <v>0</v>
      </c>
      <c r="J170" s="26">
        <f t="shared" si="15"/>
        <v>0</v>
      </c>
      <c r="K170" s="5" t="s">
        <v>76</v>
      </c>
    </row>
    <row r="171" spans="1:11" ht="27.6" x14ac:dyDescent="0.25">
      <c r="A171" s="3">
        <v>162</v>
      </c>
      <c r="B171" s="54" t="s">
        <v>40</v>
      </c>
      <c r="C171" s="14" t="s">
        <v>19</v>
      </c>
      <c r="D171" s="39">
        <f>4*1</f>
        <v>4</v>
      </c>
      <c r="E171" s="67"/>
      <c r="F171" s="68"/>
      <c r="G171" s="28">
        <f t="shared" si="12"/>
        <v>0</v>
      </c>
      <c r="H171" s="28">
        <f t="shared" si="13"/>
        <v>0</v>
      </c>
      <c r="I171" s="28">
        <f t="shared" si="14"/>
        <v>0</v>
      </c>
      <c r="J171" s="28">
        <f t="shared" si="15"/>
        <v>0</v>
      </c>
      <c r="K171" s="5" t="s">
        <v>76</v>
      </c>
    </row>
    <row r="172" spans="1:11" x14ac:dyDescent="0.25">
      <c r="A172" s="3">
        <v>163</v>
      </c>
      <c r="B172" s="55" t="s">
        <v>60</v>
      </c>
      <c r="C172" s="5" t="s">
        <v>21</v>
      </c>
      <c r="D172" s="38">
        <f>D171*1.23</f>
        <v>4.92</v>
      </c>
      <c r="E172" s="66"/>
      <c r="F172" s="65"/>
      <c r="G172" s="26">
        <f t="shared" si="12"/>
        <v>0</v>
      </c>
      <c r="H172" s="26">
        <f t="shared" si="13"/>
        <v>0</v>
      </c>
      <c r="I172" s="26">
        <f t="shared" si="14"/>
        <v>0</v>
      </c>
      <c r="J172" s="26">
        <f t="shared" si="15"/>
        <v>0</v>
      </c>
      <c r="K172" s="5" t="s">
        <v>76</v>
      </c>
    </row>
    <row r="173" spans="1:11" x14ac:dyDescent="0.25">
      <c r="A173" s="3">
        <v>164</v>
      </c>
      <c r="B173" s="55" t="s">
        <v>52</v>
      </c>
      <c r="C173" s="5" t="s">
        <v>21</v>
      </c>
      <c r="D173" s="38">
        <f>D171*7.91</f>
        <v>31.64</v>
      </c>
      <c r="E173" s="66"/>
      <c r="F173" s="65"/>
      <c r="G173" s="26">
        <f t="shared" si="12"/>
        <v>0</v>
      </c>
      <c r="H173" s="26">
        <f t="shared" si="13"/>
        <v>0</v>
      </c>
      <c r="I173" s="26">
        <f t="shared" si="14"/>
        <v>0</v>
      </c>
      <c r="J173" s="26">
        <f t="shared" si="15"/>
        <v>0</v>
      </c>
      <c r="K173" s="5" t="s">
        <v>76</v>
      </c>
    </row>
    <row r="174" spans="1:11" x14ac:dyDescent="0.25">
      <c r="A174" s="3">
        <v>165</v>
      </c>
      <c r="B174" s="56" t="s">
        <v>87</v>
      </c>
      <c r="C174" s="25" t="s">
        <v>19</v>
      </c>
      <c r="D174" s="38">
        <f>D171*2</f>
        <v>8</v>
      </c>
      <c r="E174" s="66"/>
      <c r="F174" s="65"/>
      <c r="G174" s="26">
        <f t="shared" si="12"/>
        <v>0</v>
      </c>
      <c r="H174" s="26">
        <f t="shared" si="13"/>
        <v>0</v>
      </c>
      <c r="I174" s="26">
        <f t="shared" si="14"/>
        <v>0</v>
      </c>
      <c r="J174" s="26">
        <f t="shared" si="15"/>
        <v>0</v>
      </c>
      <c r="K174" s="5" t="s">
        <v>76</v>
      </c>
    </row>
    <row r="175" spans="1:11" ht="27.6" x14ac:dyDescent="0.25">
      <c r="A175" s="3">
        <v>166</v>
      </c>
      <c r="B175" s="54" t="s">
        <v>41</v>
      </c>
      <c r="C175" s="14" t="s">
        <v>19</v>
      </c>
      <c r="D175" s="39">
        <f>4*1</f>
        <v>4</v>
      </c>
      <c r="E175" s="67"/>
      <c r="F175" s="68"/>
      <c r="G175" s="28">
        <f t="shared" si="12"/>
        <v>0</v>
      </c>
      <c r="H175" s="28">
        <f t="shared" si="13"/>
        <v>0</v>
      </c>
      <c r="I175" s="28">
        <f t="shared" si="14"/>
        <v>0</v>
      </c>
      <c r="J175" s="28">
        <f t="shared" si="15"/>
        <v>0</v>
      </c>
      <c r="K175" s="5" t="s">
        <v>76</v>
      </c>
    </row>
    <row r="176" spans="1:11" x14ac:dyDescent="0.25">
      <c r="A176" s="3">
        <v>167</v>
      </c>
      <c r="B176" s="55" t="s">
        <v>60</v>
      </c>
      <c r="C176" s="5" t="s">
        <v>21</v>
      </c>
      <c r="D176" s="38">
        <f>D175*1.23</f>
        <v>4.92</v>
      </c>
      <c r="E176" s="66"/>
      <c r="F176" s="65"/>
      <c r="G176" s="26">
        <f t="shared" si="12"/>
        <v>0</v>
      </c>
      <c r="H176" s="26">
        <f t="shared" si="13"/>
        <v>0</v>
      </c>
      <c r="I176" s="26">
        <f t="shared" si="14"/>
        <v>0</v>
      </c>
      <c r="J176" s="26">
        <f t="shared" si="15"/>
        <v>0</v>
      </c>
      <c r="K176" s="5" t="s">
        <v>76</v>
      </c>
    </row>
    <row r="177" spans="1:11" x14ac:dyDescent="0.25">
      <c r="A177" s="3">
        <v>168</v>
      </c>
      <c r="B177" s="55" t="s">
        <v>64</v>
      </c>
      <c r="C177" s="5" t="s">
        <v>21</v>
      </c>
      <c r="D177" s="38">
        <f>D175*8.16</f>
        <v>32.64</v>
      </c>
      <c r="E177" s="66"/>
      <c r="F177" s="65"/>
      <c r="G177" s="26">
        <f t="shared" si="12"/>
        <v>0</v>
      </c>
      <c r="H177" s="26">
        <f t="shared" si="13"/>
        <v>0</v>
      </c>
      <c r="I177" s="26">
        <f t="shared" si="14"/>
        <v>0</v>
      </c>
      <c r="J177" s="26">
        <f t="shared" si="15"/>
        <v>0</v>
      </c>
      <c r="K177" s="5" t="s">
        <v>76</v>
      </c>
    </row>
    <row r="178" spans="1:11" x14ac:dyDescent="0.25">
      <c r="A178" s="3">
        <v>169</v>
      </c>
      <c r="B178" s="56" t="s">
        <v>87</v>
      </c>
      <c r="C178" s="25" t="s">
        <v>19</v>
      </c>
      <c r="D178" s="38">
        <f>D175*2</f>
        <v>8</v>
      </c>
      <c r="E178" s="66"/>
      <c r="F178" s="65"/>
      <c r="G178" s="26">
        <f t="shared" si="12"/>
        <v>0</v>
      </c>
      <c r="H178" s="26">
        <f t="shared" si="13"/>
        <v>0</v>
      </c>
      <c r="I178" s="26">
        <f t="shared" si="14"/>
        <v>0</v>
      </c>
      <c r="J178" s="26">
        <f t="shared" si="15"/>
        <v>0</v>
      </c>
      <c r="K178" s="5" t="s">
        <v>76</v>
      </c>
    </row>
    <row r="179" spans="1:11" ht="27.6" x14ac:dyDescent="0.25">
      <c r="A179" s="3">
        <v>170</v>
      </c>
      <c r="B179" s="54" t="s">
        <v>42</v>
      </c>
      <c r="C179" s="14" t="s">
        <v>19</v>
      </c>
      <c r="D179" s="39">
        <f>4*39</f>
        <v>156</v>
      </c>
      <c r="E179" s="67"/>
      <c r="F179" s="68"/>
      <c r="G179" s="28">
        <f t="shared" si="12"/>
        <v>0</v>
      </c>
      <c r="H179" s="28">
        <f t="shared" si="13"/>
        <v>0</v>
      </c>
      <c r="I179" s="28">
        <f t="shared" si="14"/>
        <v>0</v>
      </c>
      <c r="J179" s="28">
        <f t="shared" si="15"/>
        <v>0</v>
      </c>
      <c r="K179" s="5" t="s">
        <v>76</v>
      </c>
    </row>
    <row r="180" spans="1:11" x14ac:dyDescent="0.25">
      <c r="A180" s="3">
        <v>171</v>
      </c>
      <c r="B180" s="55" t="s">
        <v>26</v>
      </c>
      <c r="C180" s="5" t="s">
        <v>21</v>
      </c>
      <c r="D180" s="38">
        <f>D179*2.14</f>
        <v>333.84000000000003</v>
      </c>
      <c r="E180" s="72"/>
      <c r="F180" s="65"/>
      <c r="G180" s="26">
        <f t="shared" si="12"/>
        <v>0</v>
      </c>
      <c r="H180" s="26">
        <f t="shared" si="13"/>
        <v>0</v>
      </c>
      <c r="I180" s="26">
        <f t="shared" si="14"/>
        <v>0</v>
      </c>
      <c r="J180" s="26">
        <f t="shared" si="15"/>
        <v>0</v>
      </c>
      <c r="K180" s="5" t="s">
        <v>76</v>
      </c>
    </row>
    <row r="181" spans="1:11" x14ac:dyDescent="0.25">
      <c r="A181" s="3">
        <v>172</v>
      </c>
      <c r="B181" s="55" t="s">
        <v>27</v>
      </c>
      <c r="C181" s="5" t="s">
        <v>21</v>
      </c>
      <c r="D181" s="38">
        <f>D179*1.58</f>
        <v>246.48000000000002</v>
      </c>
      <c r="E181" s="72"/>
      <c r="F181" s="65"/>
      <c r="G181" s="26">
        <f t="shared" si="12"/>
        <v>0</v>
      </c>
      <c r="H181" s="26">
        <f t="shared" si="13"/>
        <v>0</v>
      </c>
      <c r="I181" s="26">
        <f t="shared" si="14"/>
        <v>0</v>
      </c>
      <c r="J181" s="26">
        <f t="shared" si="15"/>
        <v>0</v>
      </c>
      <c r="K181" s="5" t="s">
        <v>76</v>
      </c>
    </row>
    <row r="182" spans="1:11" x14ac:dyDescent="0.25">
      <c r="A182" s="3">
        <v>173</v>
      </c>
      <c r="B182" s="56" t="s">
        <v>43</v>
      </c>
      <c r="C182" s="5" t="s">
        <v>21</v>
      </c>
      <c r="D182" s="38">
        <f>D179*33.78</f>
        <v>5269.68</v>
      </c>
      <c r="E182" s="66"/>
      <c r="F182" s="65"/>
      <c r="G182" s="26">
        <f t="shared" si="12"/>
        <v>0</v>
      </c>
      <c r="H182" s="26">
        <f t="shared" si="13"/>
        <v>0</v>
      </c>
      <c r="I182" s="26">
        <f t="shared" si="14"/>
        <v>0</v>
      </c>
      <c r="J182" s="26">
        <f t="shared" si="15"/>
        <v>0</v>
      </c>
      <c r="K182" s="5" t="s">
        <v>76</v>
      </c>
    </row>
    <row r="183" spans="1:11" x14ac:dyDescent="0.25">
      <c r="A183" s="3">
        <v>174</v>
      </c>
      <c r="B183" s="56" t="s">
        <v>86</v>
      </c>
      <c r="C183" s="5" t="s">
        <v>19</v>
      </c>
      <c r="D183" s="38">
        <f>D179*4</f>
        <v>624</v>
      </c>
      <c r="E183" s="66"/>
      <c r="F183" s="65"/>
      <c r="G183" s="26">
        <f t="shared" si="12"/>
        <v>0</v>
      </c>
      <c r="H183" s="26">
        <f t="shared" si="13"/>
        <v>0</v>
      </c>
      <c r="I183" s="26">
        <f t="shared" si="14"/>
        <v>0</v>
      </c>
      <c r="J183" s="26">
        <f t="shared" si="15"/>
        <v>0</v>
      </c>
      <c r="K183" s="5" t="s">
        <v>76</v>
      </c>
    </row>
    <row r="184" spans="1:11" ht="27.6" x14ac:dyDescent="0.25">
      <c r="A184" s="3">
        <v>175</v>
      </c>
      <c r="B184" s="54" t="s">
        <v>44</v>
      </c>
      <c r="C184" s="14" t="s">
        <v>19</v>
      </c>
      <c r="D184" s="39">
        <f>4*24</f>
        <v>96</v>
      </c>
      <c r="E184" s="67"/>
      <c r="F184" s="68"/>
      <c r="G184" s="28">
        <f t="shared" si="12"/>
        <v>0</v>
      </c>
      <c r="H184" s="28">
        <f t="shared" si="13"/>
        <v>0</v>
      </c>
      <c r="I184" s="28">
        <f t="shared" si="14"/>
        <v>0</v>
      </c>
      <c r="J184" s="28">
        <f t="shared" si="15"/>
        <v>0</v>
      </c>
      <c r="K184" s="5" t="s">
        <v>76</v>
      </c>
    </row>
    <row r="185" spans="1:11" x14ac:dyDescent="0.25">
      <c r="A185" s="3">
        <v>176</v>
      </c>
      <c r="B185" s="55" t="s">
        <v>30</v>
      </c>
      <c r="C185" s="5" t="s">
        <v>21</v>
      </c>
      <c r="D185" s="38">
        <f>D184*3.11</f>
        <v>298.56</v>
      </c>
      <c r="E185" s="72"/>
      <c r="F185" s="65"/>
      <c r="G185" s="26">
        <f t="shared" si="12"/>
        <v>0</v>
      </c>
      <c r="H185" s="26">
        <f t="shared" si="13"/>
        <v>0</v>
      </c>
      <c r="I185" s="26">
        <f t="shared" si="14"/>
        <v>0</v>
      </c>
      <c r="J185" s="26">
        <f t="shared" si="15"/>
        <v>0</v>
      </c>
      <c r="K185" s="5" t="s">
        <v>76</v>
      </c>
    </row>
    <row r="186" spans="1:11" x14ac:dyDescent="0.25">
      <c r="A186" s="3">
        <v>177</v>
      </c>
      <c r="B186" s="56" t="s">
        <v>66</v>
      </c>
      <c r="C186" s="5" t="s">
        <v>21</v>
      </c>
      <c r="D186" s="38">
        <f>D184*1.55</f>
        <v>148.80000000000001</v>
      </c>
      <c r="E186" s="66"/>
      <c r="F186" s="65"/>
      <c r="G186" s="26">
        <f t="shared" si="12"/>
        <v>0</v>
      </c>
      <c r="H186" s="26">
        <f t="shared" si="13"/>
        <v>0</v>
      </c>
      <c r="I186" s="26">
        <f t="shared" si="14"/>
        <v>0</v>
      </c>
      <c r="J186" s="26">
        <f t="shared" si="15"/>
        <v>0</v>
      </c>
      <c r="K186" s="5" t="s">
        <v>76</v>
      </c>
    </row>
    <row r="187" spans="1:11" x14ac:dyDescent="0.25">
      <c r="A187" s="3">
        <v>178</v>
      </c>
      <c r="B187" s="55" t="s">
        <v>31</v>
      </c>
      <c r="C187" s="5" t="s">
        <v>21</v>
      </c>
      <c r="D187" s="38">
        <f>D184*2.37</f>
        <v>227.52</v>
      </c>
      <c r="E187" s="72"/>
      <c r="F187" s="65"/>
      <c r="G187" s="26">
        <f t="shared" si="12"/>
        <v>0</v>
      </c>
      <c r="H187" s="26">
        <f t="shared" si="13"/>
        <v>0</v>
      </c>
      <c r="I187" s="26">
        <f t="shared" si="14"/>
        <v>0</v>
      </c>
      <c r="J187" s="26">
        <f t="shared" si="15"/>
        <v>0</v>
      </c>
      <c r="K187" s="5" t="s">
        <v>76</v>
      </c>
    </row>
    <row r="188" spans="1:11" x14ac:dyDescent="0.25">
      <c r="A188" s="3">
        <v>179</v>
      </c>
      <c r="B188" s="56" t="s">
        <v>65</v>
      </c>
      <c r="C188" s="5" t="s">
        <v>21</v>
      </c>
      <c r="D188" s="38">
        <f>D184*36.8</f>
        <v>3532.7999999999997</v>
      </c>
      <c r="E188" s="66"/>
      <c r="F188" s="65"/>
      <c r="G188" s="26">
        <f t="shared" si="12"/>
        <v>0</v>
      </c>
      <c r="H188" s="26">
        <f t="shared" si="13"/>
        <v>0</v>
      </c>
      <c r="I188" s="26">
        <f t="shared" si="14"/>
        <v>0</v>
      </c>
      <c r="J188" s="26">
        <f t="shared" si="15"/>
        <v>0</v>
      </c>
      <c r="K188" s="5" t="s">
        <v>76</v>
      </c>
    </row>
    <row r="189" spans="1:11" x14ac:dyDescent="0.25">
      <c r="A189" s="3">
        <v>180</v>
      </c>
      <c r="B189" s="56" t="s">
        <v>86</v>
      </c>
      <c r="C189" s="5" t="s">
        <v>19</v>
      </c>
      <c r="D189" s="38">
        <f>D184*4</f>
        <v>384</v>
      </c>
      <c r="E189" s="66"/>
      <c r="F189" s="65"/>
      <c r="G189" s="26">
        <f t="shared" si="12"/>
        <v>0</v>
      </c>
      <c r="H189" s="26">
        <f t="shared" si="13"/>
        <v>0</v>
      </c>
      <c r="I189" s="26">
        <f t="shared" si="14"/>
        <v>0</v>
      </c>
      <c r="J189" s="26">
        <f t="shared" si="15"/>
        <v>0</v>
      </c>
      <c r="K189" s="5" t="s">
        <v>76</v>
      </c>
    </row>
    <row r="190" spans="1:11" ht="27.6" x14ac:dyDescent="0.25">
      <c r="A190" s="3">
        <v>181</v>
      </c>
      <c r="B190" s="54" t="s">
        <v>45</v>
      </c>
      <c r="C190" s="14" t="s">
        <v>19</v>
      </c>
      <c r="D190" s="39">
        <f>4*6</f>
        <v>24</v>
      </c>
      <c r="E190" s="67"/>
      <c r="F190" s="68"/>
      <c r="G190" s="28">
        <f t="shared" si="12"/>
        <v>0</v>
      </c>
      <c r="H190" s="28">
        <f t="shared" si="13"/>
        <v>0</v>
      </c>
      <c r="I190" s="28">
        <f t="shared" si="14"/>
        <v>0</v>
      </c>
      <c r="J190" s="28">
        <f t="shared" si="15"/>
        <v>0</v>
      </c>
      <c r="K190" s="5" t="s">
        <v>76</v>
      </c>
    </row>
    <row r="191" spans="1:11" x14ac:dyDescent="0.25">
      <c r="A191" s="3">
        <v>182</v>
      </c>
      <c r="B191" s="55" t="s">
        <v>30</v>
      </c>
      <c r="C191" s="5" t="s">
        <v>21</v>
      </c>
      <c r="D191" s="38">
        <f>D190*3.11</f>
        <v>74.64</v>
      </c>
      <c r="E191" s="72"/>
      <c r="F191" s="65"/>
      <c r="G191" s="26">
        <f t="shared" si="12"/>
        <v>0</v>
      </c>
      <c r="H191" s="26">
        <f t="shared" si="13"/>
        <v>0</v>
      </c>
      <c r="I191" s="26">
        <f t="shared" si="14"/>
        <v>0</v>
      </c>
      <c r="J191" s="26">
        <f t="shared" si="15"/>
        <v>0</v>
      </c>
      <c r="K191" s="5" t="s">
        <v>76</v>
      </c>
    </row>
    <row r="192" spans="1:11" x14ac:dyDescent="0.25">
      <c r="A192" s="3">
        <v>183</v>
      </c>
      <c r="B192" s="56" t="s">
        <v>66</v>
      </c>
      <c r="C192" s="5" t="s">
        <v>21</v>
      </c>
      <c r="D192" s="38">
        <f>D190*1.55</f>
        <v>37.200000000000003</v>
      </c>
      <c r="E192" s="66"/>
      <c r="F192" s="65"/>
      <c r="G192" s="26">
        <f t="shared" si="12"/>
        <v>0</v>
      </c>
      <c r="H192" s="26">
        <f t="shared" si="13"/>
        <v>0</v>
      </c>
      <c r="I192" s="26">
        <f t="shared" si="14"/>
        <v>0</v>
      </c>
      <c r="J192" s="26">
        <f t="shared" si="15"/>
        <v>0</v>
      </c>
      <c r="K192" s="5" t="s">
        <v>76</v>
      </c>
    </row>
    <row r="193" spans="1:12" x14ac:dyDescent="0.25">
      <c r="A193" s="3">
        <v>184</v>
      </c>
      <c r="B193" s="55" t="s">
        <v>31</v>
      </c>
      <c r="C193" s="5" t="s">
        <v>21</v>
      </c>
      <c r="D193" s="38">
        <f>D190*2.37</f>
        <v>56.88</v>
      </c>
      <c r="E193" s="72"/>
      <c r="F193" s="65"/>
      <c r="G193" s="26">
        <f t="shared" si="12"/>
        <v>0</v>
      </c>
      <c r="H193" s="26">
        <f t="shared" si="13"/>
        <v>0</v>
      </c>
      <c r="I193" s="26">
        <f t="shared" si="14"/>
        <v>0</v>
      </c>
      <c r="J193" s="26">
        <f t="shared" si="15"/>
        <v>0</v>
      </c>
      <c r="K193" s="5" t="s">
        <v>76</v>
      </c>
    </row>
    <row r="194" spans="1:12" x14ac:dyDescent="0.25">
      <c r="A194" s="3">
        <v>185</v>
      </c>
      <c r="B194" s="56" t="s">
        <v>65</v>
      </c>
      <c r="C194" s="5" t="s">
        <v>21</v>
      </c>
      <c r="D194" s="38">
        <f>D190*34.8</f>
        <v>835.19999999999993</v>
      </c>
      <c r="E194" s="66"/>
      <c r="F194" s="65"/>
      <c r="G194" s="26">
        <f t="shared" si="12"/>
        <v>0</v>
      </c>
      <c r="H194" s="26">
        <f t="shared" si="13"/>
        <v>0</v>
      </c>
      <c r="I194" s="26">
        <f t="shared" si="14"/>
        <v>0</v>
      </c>
      <c r="J194" s="26">
        <f t="shared" si="15"/>
        <v>0</v>
      </c>
      <c r="K194" s="5" t="s">
        <v>76</v>
      </c>
    </row>
    <row r="195" spans="1:12" x14ac:dyDescent="0.25">
      <c r="A195" s="3">
        <v>186</v>
      </c>
      <c r="B195" s="56" t="s">
        <v>86</v>
      </c>
      <c r="C195" s="5" t="s">
        <v>19</v>
      </c>
      <c r="D195" s="38">
        <f>D190*4</f>
        <v>96</v>
      </c>
      <c r="E195" s="66"/>
      <c r="F195" s="65"/>
      <c r="G195" s="26">
        <f t="shared" si="12"/>
        <v>0</v>
      </c>
      <c r="H195" s="26">
        <f t="shared" si="13"/>
        <v>0</v>
      </c>
      <c r="I195" s="26">
        <f t="shared" si="14"/>
        <v>0</v>
      </c>
      <c r="J195" s="26">
        <f t="shared" si="15"/>
        <v>0</v>
      </c>
      <c r="K195" s="5" t="s">
        <v>76</v>
      </c>
    </row>
    <row r="196" spans="1:12" x14ac:dyDescent="0.25">
      <c r="A196" s="3">
        <v>187</v>
      </c>
      <c r="B196" s="51" t="s">
        <v>99</v>
      </c>
      <c r="C196" s="21"/>
      <c r="D196" s="45"/>
      <c r="E196" s="76"/>
      <c r="F196" s="76"/>
      <c r="G196" s="45"/>
      <c r="H196" s="45"/>
      <c r="I196" s="45"/>
      <c r="J196" s="45"/>
      <c r="K196" s="5" t="s">
        <v>76</v>
      </c>
    </row>
    <row r="197" spans="1:12" ht="48.75" customHeight="1" x14ac:dyDescent="0.25">
      <c r="A197" s="3">
        <v>188</v>
      </c>
      <c r="B197" s="52" t="s">
        <v>82</v>
      </c>
      <c r="C197" s="5" t="s">
        <v>4</v>
      </c>
      <c r="D197" s="38">
        <f>4*59.6</f>
        <v>238.4</v>
      </c>
      <c r="E197" s="64"/>
      <c r="F197" s="65"/>
      <c r="G197" s="26">
        <f t="shared" si="12"/>
        <v>0</v>
      </c>
      <c r="H197" s="26">
        <f t="shared" si="13"/>
        <v>0</v>
      </c>
      <c r="I197" s="26">
        <f t="shared" si="14"/>
        <v>0</v>
      </c>
      <c r="J197" s="26">
        <f t="shared" si="15"/>
        <v>0</v>
      </c>
      <c r="K197" s="5" t="s">
        <v>76</v>
      </c>
    </row>
    <row r="198" spans="1:12" ht="27.6" x14ac:dyDescent="0.25">
      <c r="A198" s="3">
        <v>189</v>
      </c>
      <c r="B198" s="53" t="s">
        <v>80</v>
      </c>
      <c r="C198" s="3" t="s">
        <v>4</v>
      </c>
      <c r="D198" s="38">
        <f>4*34.2</f>
        <v>136.80000000000001</v>
      </c>
      <c r="E198" s="64"/>
      <c r="F198" s="65"/>
      <c r="G198" s="26">
        <f t="shared" si="12"/>
        <v>0</v>
      </c>
      <c r="H198" s="26">
        <f t="shared" si="13"/>
        <v>0</v>
      </c>
      <c r="I198" s="26">
        <f t="shared" si="14"/>
        <v>0</v>
      </c>
      <c r="J198" s="26">
        <f t="shared" si="15"/>
        <v>0</v>
      </c>
      <c r="K198" s="5" t="s">
        <v>76</v>
      </c>
      <c r="L198" s="16"/>
    </row>
    <row r="199" spans="1:12" ht="120.75" customHeight="1" x14ac:dyDescent="0.25">
      <c r="A199" s="3">
        <v>190</v>
      </c>
      <c r="B199" s="53" t="s">
        <v>79</v>
      </c>
      <c r="C199" s="3" t="s">
        <v>4</v>
      </c>
      <c r="D199" s="38">
        <f>4*208.2</f>
        <v>832.8</v>
      </c>
      <c r="E199" s="64"/>
      <c r="F199" s="65"/>
      <c r="G199" s="26">
        <f t="shared" si="12"/>
        <v>0</v>
      </c>
      <c r="H199" s="26">
        <f t="shared" si="13"/>
        <v>0</v>
      </c>
      <c r="I199" s="26">
        <f t="shared" si="14"/>
        <v>0</v>
      </c>
      <c r="J199" s="26">
        <f t="shared" si="15"/>
        <v>0</v>
      </c>
      <c r="K199" s="5" t="s">
        <v>76</v>
      </c>
    </row>
    <row r="200" spans="1:12" ht="125.25" customHeight="1" x14ac:dyDescent="0.25">
      <c r="A200" s="3">
        <v>191</v>
      </c>
      <c r="B200" s="53" t="s">
        <v>78</v>
      </c>
      <c r="C200" s="3" t="s">
        <v>3</v>
      </c>
      <c r="D200" s="38">
        <f>4*56.68</f>
        <v>226.72</v>
      </c>
      <c r="E200" s="66"/>
      <c r="F200" s="65"/>
      <c r="G200" s="26">
        <f t="shared" si="12"/>
        <v>0</v>
      </c>
      <c r="H200" s="26">
        <f t="shared" si="13"/>
        <v>0</v>
      </c>
      <c r="I200" s="26">
        <f t="shared" si="14"/>
        <v>0</v>
      </c>
      <c r="J200" s="26">
        <f t="shared" si="15"/>
        <v>0</v>
      </c>
      <c r="K200" s="5" t="s">
        <v>76</v>
      </c>
      <c r="L200" s="16"/>
    </row>
    <row r="201" spans="1:12" ht="27.6" x14ac:dyDescent="0.25">
      <c r="A201" s="3">
        <v>192</v>
      </c>
      <c r="B201" s="54" t="s">
        <v>35</v>
      </c>
      <c r="C201" s="14" t="s">
        <v>19</v>
      </c>
      <c r="D201" s="39">
        <f>4*6</f>
        <v>24</v>
      </c>
      <c r="E201" s="67"/>
      <c r="F201" s="68"/>
      <c r="G201" s="28">
        <f t="shared" si="12"/>
        <v>0</v>
      </c>
      <c r="H201" s="28">
        <f t="shared" si="13"/>
        <v>0</v>
      </c>
      <c r="I201" s="28">
        <f t="shared" si="14"/>
        <v>0</v>
      </c>
      <c r="J201" s="28">
        <f t="shared" si="15"/>
        <v>0</v>
      </c>
      <c r="K201" s="5" t="s">
        <v>76</v>
      </c>
    </row>
    <row r="202" spans="1:12" x14ac:dyDescent="0.25">
      <c r="A202" s="3">
        <v>193</v>
      </c>
      <c r="B202" s="55" t="s">
        <v>53</v>
      </c>
      <c r="C202" s="5" t="s">
        <v>21</v>
      </c>
      <c r="D202" s="38">
        <f>D201*1.23</f>
        <v>29.52</v>
      </c>
      <c r="E202" s="66"/>
      <c r="F202" s="65"/>
      <c r="G202" s="26">
        <f t="shared" si="12"/>
        <v>0</v>
      </c>
      <c r="H202" s="26">
        <f t="shared" si="13"/>
        <v>0</v>
      </c>
      <c r="I202" s="26">
        <f t="shared" si="14"/>
        <v>0</v>
      </c>
      <c r="J202" s="26">
        <f t="shared" si="15"/>
        <v>0</v>
      </c>
      <c r="K202" s="5" t="s">
        <v>76</v>
      </c>
    </row>
    <row r="203" spans="1:12" x14ac:dyDescent="0.25">
      <c r="A203" s="3">
        <v>194</v>
      </c>
      <c r="B203" s="55" t="s">
        <v>46</v>
      </c>
      <c r="C203" s="5" t="s">
        <v>21</v>
      </c>
      <c r="D203" s="38">
        <f>D201*8.33</f>
        <v>199.92000000000002</v>
      </c>
      <c r="E203" s="66"/>
      <c r="F203" s="65"/>
      <c r="G203" s="26">
        <f t="shared" si="12"/>
        <v>0</v>
      </c>
      <c r="H203" s="26">
        <f t="shared" si="13"/>
        <v>0</v>
      </c>
      <c r="I203" s="26">
        <f t="shared" si="14"/>
        <v>0</v>
      </c>
      <c r="J203" s="26">
        <f t="shared" si="15"/>
        <v>0</v>
      </c>
      <c r="K203" s="5" t="s">
        <v>76</v>
      </c>
    </row>
    <row r="204" spans="1:12" x14ac:dyDescent="0.25">
      <c r="A204" s="3">
        <v>195</v>
      </c>
      <c r="B204" s="56" t="s">
        <v>87</v>
      </c>
      <c r="C204" s="25" t="s">
        <v>19</v>
      </c>
      <c r="D204" s="38">
        <f>D201*2</f>
        <v>48</v>
      </c>
      <c r="E204" s="66"/>
      <c r="F204" s="65"/>
      <c r="G204" s="26">
        <f t="shared" ref="G204:G267" si="16">E204+F204</f>
        <v>0</v>
      </c>
      <c r="H204" s="26">
        <f t="shared" ref="H204:H267" si="17">E204*D204</f>
        <v>0</v>
      </c>
      <c r="I204" s="26">
        <f t="shared" ref="I204:I267" si="18">D204*F204</f>
        <v>0</v>
      </c>
      <c r="J204" s="26">
        <f t="shared" ref="J204:J267" si="19">I204+H204</f>
        <v>0</v>
      </c>
      <c r="K204" s="5" t="s">
        <v>76</v>
      </c>
    </row>
    <row r="205" spans="1:12" ht="27.6" x14ac:dyDescent="0.25">
      <c r="A205" s="3">
        <v>196</v>
      </c>
      <c r="B205" s="54" t="s">
        <v>22</v>
      </c>
      <c r="C205" s="14" t="s">
        <v>19</v>
      </c>
      <c r="D205" s="39">
        <f>4*14</f>
        <v>56</v>
      </c>
      <c r="E205" s="67"/>
      <c r="F205" s="68"/>
      <c r="G205" s="28">
        <f t="shared" si="16"/>
        <v>0</v>
      </c>
      <c r="H205" s="28">
        <f t="shared" si="17"/>
        <v>0</v>
      </c>
      <c r="I205" s="28">
        <f t="shared" si="18"/>
        <v>0</v>
      </c>
      <c r="J205" s="28">
        <f t="shared" si="19"/>
        <v>0</v>
      </c>
      <c r="K205" s="5" t="s">
        <v>76</v>
      </c>
    </row>
    <row r="206" spans="1:12" x14ac:dyDescent="0.25">
      <c r="A206" s="3">
        <v>197</v>
      </c>
      <c r="B206" s="56" t="s">
        <v>66</v>
      </c>
      <c r="C206" s="5" t="s">
        <v>21</v>
      </c>
      <c r="D206" s="38">
        <f>D205*0.93</f>
        <v>52.080000000000005</v>
      </c>
      <c r="E206" s="66"/>
      <c r="F206" s="65"/>
      <c r="G206" s="26">
        <f t="shared" si="16"/>
        <v>0</v>
      </c>
      <c r="H206" s="26">
        <f t="shared" si="17"/>
        <v>0</v>
      </c>
      <c r="I206" s="26">
        <f t="shared" si="18"/>
        <v>0</v>
      </c>
      <c r="J206" s="26">
        <f t="shared" si="19"/>
        <v>0</v>
      </c>
      <c r="K206" s="5" t="s">
        <v>76</v>
      </c>
    </row>
    <row r="207" spans="1:12" x14ac:dyDescent="0.25">
      <c r="A207" s="3">
        <v>198</v>
      </c>
      <c r="B207" s="55" t="s">
        <v>47</v>
      </c>
      <c r="C207" s="5" t="s">
        <v>21</v>
      </c>
      <c r="D207" s="38">
        <f>D205*13.42</f>
        <v>751.52</v>
      </c>
      <c r="E207" s="66"/>
      <c r="F207" s="65"/>
      <c r="G207" s="26">
        <f t="shared" si="16"/>
        <v>0</v>
      </c>
      <c r="H207" s="26">
        <f t="shared" si="17"/>
        <v>0</v>
      </c>
      <c r="I207" s="26">
        <f t="shared" si="18"/>
        <v>0</v>
      </c>
      <c r="J207" s="26">
        <f t="shared" si="19"/>
        <v>0</v>
      </c>
      <c r="K207" s="5" t="s">
        <v>76</v>
      </c>
    </row>
    <row r="208" spans="1:12" ht="27.6" x14ac:dyDescent="0.25">
      <c r="A208" s="3">
        <v>199</v>
      </c>
      <c r="B208" s="54" t="s">
        <v>36</v>
      </c>
      <c r="C208" s="14" t="s">
        <v>19</v>
      </c>
      <c r="D208" s="39">
        <f>4*2</f>
        <v>8</v>
      </c>
      <c r="E208" s="67"/>
      <c r="F208" s="68"/>
      <c r="G208" s="28">
        <f t="shared" si="16"/>
        <v>0</v>
      </c>
      <c r="H208" s="28">
        <f t="shared" si="17"/>
        <v>0</v>
      </c>
      <c r="I208" s="28">
        <f t="shared" si="18"/>
        <v>0</v>
      </c>
      <c r="J208" s="28">
        <f t="shared" si="19"/>
        <v>0</v>
      </c>
      <c r="K208" s="5" t="s">
        <v>76</v>
      </c>
    </row>
    <row r="209" spans="1:11" x14ac:dyDescent="0.25">
      <c r="A209" s="3">
        <v>200</v>
      </c>
      <c r="B209" s="56" t="s">
        <v>66</v>
      </c>
      <c r="C209" s="5" t="s">
        <v>21</v>
      </c>
      <c r="D209" s="38">
        <f>D208*0.93</f>
        <v>7.44</v>
      </c>
      <c r="E209" s="66"/>
      <c r="F209" s="65"/>
      <c r="G209" s="26">
        <f t="shared" si="16"/>
        <v>0</v>
      </c>
      <c r="H209" s="26">
        <f t="shared" si="17"/>
        <v>0</v>
      </c>
      <c r="I209" s="26">
        <f t="shared" si="18"/>
        <v>0</v>
      </c>
      <c r="J209" s="26">
        <f t="shared" si="19"/>
        <v>0</v>
      </c>
      <c r="K209" s="5" t="s">
        <v>76</v>
      </c>
    </row>
    <row r="210" spans="1:11" x14ac:dyDescent="0.25">
      <c r="A210" s="3">
        <v>201</v>
      </c>
      <c r="B210" s="55" t="s">
        <v>56</v>
      </c>
      <c r="C210" s="5" t="s">
        <v>21</v>
      </c>
      <c r="D210" s="38">
        <f>D208*2.6</f>
        <v>20.8</v>
      </c>
      <c r="E210" s="66"/>
      <c r="F210" s="65"/>
      <c r="G210" s="26">
        <f t="shared" si="16"/>
        <v>0</v>
      </c>
      <c r="H210" s="26">
        <f t="shared" si="17"/>
        <v>0</v>
      </c>
      <c r="I210" s="26">
        <f t="shared" si="18"/>
        <v>0</v>
      </c>
      <c r="J210" s="26">
        <f t="shared" si="19"/>
        <v>0</v>
      </c>
      <c r="K210" s="5" t="s">
        <v>76</v>
      </c>
    </row>
    <row r="211" spans="1:11" x14ac:dyDescent="0.25">
      <c r="A211" s="3">
        <v>202</v>
      </c>
      <c r="B211" s="55" t="s">
        <v>59</v>
      </c>
      <c r="C211" s="5" t="s">
        <v>21</v>
      </c>
      <c r="D211" s="38">
        <f>D208*13.16</f>
        <v>105.28</v>
      </c>
      <c r="E211" s="66"/>
      <c r="F211" s="65"/>
      <c r="G211" s="26">
        <f t="shared" si="16"/>
        <v>0</v>
      </c>
      <c r="H211" s="26">
        <f t="shared" si="17"/>
        <v>0</v>
      </c>
      <c r="I211" s="26">
        <f t="shared" si="18"/>
        <v>0</v>
      </c>
      <c r="J211" s="26">
        <f t="shared" si="19"/>
        <v>0</v>
      </c>
      <c r="K211" s="5" t="s">
        <v>76</v>
      </c>
    </row>
    <row r="212" spans="1:11" x14ac:dyDescent="0.25">
      <c r="A212" s="3">
        <v>203</v>
      </c>
      <c r="B212" s="56" t="s">
        <v>87</v>
      </c>
      <c r="C212" s="25" t="s">
        <v>19</v>
      </c>
      <c r="D212" s="38">
        <f>D208*2</f>
        <v>16</v>
      </c>
      <c r="E212" s="66"/>
      <c r="F212" s="65"/>
      <c r="G212" s="26">
        <f t="shared" si="16"/>
        <v>0</v>
      </c>
      <c r="H212" s="26">
        <f t="shared" si="17"/>
        <v>0</v>
      </c>
      <c r="I212" s="26">
        <f t="shared" si="18"/>
        <v>0</v>
      </c>
      <c r="J212" s="26">
        <f t="shared" si="19"/>
        <v>0</v>
      </c>
      <c r="K212" s="5" t="s">
        <v>76</v>
      </c>
    </row>
    <row r="213" spans="1:11" ht="27.6" x14ac:dyDescent="0.25">
      <c r="A213" s="3">
        <v>204</v>
      </c>
      <c r="B213" s="54" t="s">
        <v>37</v>
      </c>
      <c r="C213" s="14" t="s">
        <v>19</v>
      </c>
      <c r="D213" s="39">
        <f>4*1</f>
        <v>4</v>
      </c>
      <c r="E213" s="67"/>
      <c r="F213" s="68"/>
      <c r="G213" s="28">
        <f t="shared" si="16"/>
        <v>0</v>
      </c>
      <c r="H213" s="28">
        <f t="shared" si="17"/>
        <v>0</v>
      </c>
      <c r="I213" s="28">
        <f t="shared" si="18"/>
        <v>0</v>
      </c>
      <c r="J213" s="28">
        <f t="shared" si="19"/>
        <v>0</v>
      </c>
      <c r="K213" s="5" t="s">
        <v>76</v>
      </c>
    </row>
    <row r="214" spans="1:11" x14ac:dyDescent="0.25">
      <c r="A214" s="3">
        <v>205</v>
      </c>
      <c r="B214" s="55" t="s">
        <v>60</v>
      </c>
      <c r="C214" s="5" t="s">
        <v>21</v>
      </c>
      <c r="D214" s="38">
        <f>D213*1.23</f>
        <v>4.92</v>
      </c>
      <c r="E214" s="66"/>
      <c r="F214" s="65"/>
      <c r="G214" s="26">
        <f t="shared" si="16"/>
        <v>0</v>
      </c>
      <c r="H214" s="26">
        <f t="shared" si="17"/>
        <v>0</v>
      </c>
      <c r="I214" s="26">
        <f t="shared" si="18"/>
        <v>0</v>
      </c>
      <c r="J214" s="26">
        <f t="shared" si="19"/>
        <v>0</v>
      </c>
      <c r="K214" s="5" t="s">
        <v>76</v>
      </c>
    </row>
    <row r="215" spans="1:11" x14ac:dyDescent="0.25">
      <c r="A215" s="3">
        <v>206</v>
      </c>
      <c r="B215" s="55" t="s">
        <v>61</v>
      </c>
      <c r="C215" s="5" t="s">
        <v>21</v>
      </c>
      <c r="D215" s="38">
        <f>D213*11.91</f>
        <v>47.64</v>
      </c>
      <c r="E215" s="66"/>
      <c r="F215" s="65"/>
      <c r="G215" s="26">
        <f t="shared" si="16"/>
        <v>0</v>
      </c>
      <c r="H215" s="26">
        <f t="shared" si="17"/>
        <v>0</v>
      </c>
      <c r="I215" s="26">
        <f t="shared" si="18"/>
        <v>0</v>
      </c>
      <c r="J215" s="26">
        <f t="shared" si="19"/>
        <v>0</v>
      </c>
      <c r="K215" s="5" t="s">
        <v>76</v>
      </c>
    </row>
    <row r="216" spans="1:11" x14ac:dyDescent="0.25">
      <c r="A216" s="3">
        <v>207</v>
      </c>
      <c r="B216" s="56" t="s">
        <v>87</v>
      </c>
      <c r="C216" s="25" t="s">
        <v>19</v>
      </c>
      <c r="D216" s="38">
        <f>D213*2</f>
        <v>8</v>
      </c>
      <c r="E216" s="66"/>
      <c r="F216" s="65"/>
      <c r="G216" s="26">
        <f t="shared" si="16"/>
        <v>0</v>
      </c>
      <c r="H216" s="26">
        <f t="shared" si="17"/>
        <v>0</v>
      </c>
      <c r="I216" s="26">
        <f t="shared" si="18"/>
        <v>0</v>
      </c>
      <c r="J216" s="26">
        <f t="shared" si="19"/>
        <v>0</v>
      </c>
      <c r="K216" s="5" t="s">
        <v>76</v>
      </c>
    </row>
    <row r="217" spans="1:11" ht="27.6" x14ac:dyDescent="0.25">
      <c r="A217" s="3">
        <v>208</v>
      </c>
      <c r="B217" s="54" t="s">
        <v>38</v>
      </c>
      <c r="C217" s="14" t="s">
        <v>19</v>
      </c>
      <c r="D217" s="39">
        <f>4*3</f>
        <v>12</v>
      </c>
      <c r="E217" s="67"/>
      <c r="F217" s="68"/>
      <c r="G217" s="28">
        <f t="shared" si="16"/>
        <v>0</v>
      </c>
      <c r="H217" s="28">
        <f t="shared" si="17"/>
        <v>0</v>
      </c>
      <c r="I217" s="28">
        <f t="shared" si="18"/>
        <v>0</v>
      </c>
      <c r="J217" s="28">
        <f t="shared" si="19"/>
        <v>0</v>
      </c>
      <c r="K217" s="5" t="s">
        <v>76</v>
      </c>
    </row>
    <row r="218" spans="1:11" x14ac:dyDescent="0.25">
      <c r="A218" s="3">
        <v>209</v>
      </c>
      <c r="B218" s="55" t="s">
        <v>60</v>
      </c>
      <c r="C218" s="5" t="s">
        <v>21</v>
      </c>
      <c r="D218" s="38">
        <f>D217*1.23</f>
        <v>14.76</v>
      </c>
      <c r="E218" s="66"/>
      <c r="F218" s="65"/>
      <c r="G218" s="26">
        <f t="shared" si="16"/>
        <v>0</v>
      </c>
      <c r="H218" s="26">
        <f t="shared" si="17"/>
        <v>0</v>
      </c>
      <c r="I218" s="26">
        <f t="shared" si="18"/>
        <v>0</v>
      </c>
      <c r="J218" s="26">
        <f t="shared" si="19"/>
        <v>0</v>
      </c>
      <c r="K218" s="5" t="s">
        <v>76</v>
      </c>
    </row>
    <row r="219" spans="1:11" x14ac:dyDescent="0.25">
      <c r="A219" s="3">
        <v>210</v>
      </c>
      <c r="B219" s="55" t="s">
        <v>62</v>
      </c>
      <c r="C219" s="5" t="s">
        <v>21</v>
      </c>
      <c r="D219" s="38">
        <f>D217*10.41</f>
        <v>124.92</v>
      </c>
      <c r="E219" s="66"/>
      <c r="F219" s="65"/>
      <c r="G219" s="26">
        <f t="shared" si="16"/>
        <v>0</v>
      </c>
      <c r="H219" s="26">
        <f t="shared" si="17"/>
        <v>0</v>
      </c>
      <c r="I219" s="26">
        <f t="shared" si="18"/>
        <v>0</v>
      </c>
      <c r="J219" s="26">
        <f t="shared" si="19"/>
        <v>0</v>
      </c>
      <c r="K219" s="5" t="s">
        <v>76</v>
      </c>
    </row>
    <row r="220" spans="1:11" x14ac:dyDescent="0.25">
      <c r="A220" s="3">
        <v>211</v>
      </c>
      <c r="B220" s="56" t="s">
        <v>87</v>
      </c>
      <c r="C220" s="25" t="s">
        <v>19</v>
      </c>
      <c r="D220" s="38">
        <f>D217*2</f>
        <v>24</v>
      </c>
      <c r="E220" s="66"/>
      <c r="F220" s="65"/>
      <c r="G220" s="26">
        <f t="shared" si="16"/>
        <v>0</v>
      </c>
      <c r="H220" s="26">
        <f t="shared" si="17"/>
        <v>0</v>
      </c>
      <c r="I220" s="26">
        <f t="shared" si="18"/>
        <v>0</v>
      </c>
      <c r="J220" s="26">
        <f t="shared" si="19"/>
        <v>0</v>
      </c>
      <c r="K220" s="5" t="s">
        <v>76</v>
      </c>
    </row>
    <row r="221" spans="1:11" ht="27.6" x14ac:dyDescent="0.25">
      <c r="A221" s="3">
        <v>212</v>
      </c>
      <c r="B221" s="54" t="s">
        <v>39</v>
      </c>
      <c r="C221" s="14" t="s">
        <v>19</v>
      </c>
      <c r="D221" s="39">
        <f>4*6</f>
        <v>24</v>
      </c>
      <c r="E221" s="67"/>
      <c r="F221" s="68"/>
      <c r="G221" s="28">
        <f t="shared" si="16"/>
        <v>0</v>
      </c>
      <c r="H221" s="28">
        <f t="shared" si="17"/>
        <v>0</v>
      </c>
      <c r="I221" s="28">
        <f t="shared" si="18"/>
        <v>0</v>
      </c>
      <c r="J221" s="28">
        <f t="shared" si="19"/>
        <v>0</v>
      </c>
      <c r="K221" s="5" t="s">
        <v>76</v>
      </c>
    </row>
    <row r="222" spans="1:11" x14ac:dyDescent="0.25">
      <c r="A222" s="3">
        <v>213</v>
      </c>
      <c r="B222" s="55" t="s">
        <v>63</v>
      </c>
      <c r="C222" s="5" t="s">
        <v>21</v>
      </c>
      <c r="D222" s="38">
        <f>D221*10.83</f>
        <v>259.92</v>
      </c>
      <c r="E222" s="66"/>
      <c r="F222" s="65"/>
      <c r="G222" s="26">
        <f t="shared" si="16"/>
        <v>0</v>
      </c>
      <c r="H222" s="26">
        <f t="shared" si="17"/>
        <v>0</v>
      </c>
      <c r="I222" s="26">
        <f t="shared" si="18"/>
        <v>0</v>
      </c>
      <c r="J222" s="26">
        <f t="shared" si="19"/>
        <v>0</v>
      </c>
      <c r="K222" s="5" t="s">
        <v>76</v>
      </c>
    </row>
    <row r="223" spans="1:11" ht="27.6" x14ac:dyDescent="0.25">
      <c r="A223" s="3">
        <v>214</v>
      </c>
      <c r="B223" s="54" t="s">
        <v>40</v>
      </c>
      <c r="C223" s="14" t="s">
        <v>19</v>
      </c>
      <c r="D223" s="39">
        <f>4*1</f>
        <v>4</v>
      </c>
      <c r="E223" s="67"/>
      <c r="F223" s="68"/>
      <c r="G223" s="28">
        <f t="shared" si="16"/>
        <v>0</v>
      </c>
      <c r="H223" s="28">
        <f t="shared" si="17"/>
        <v>0</v>
      </c>
      <c r="I223" s="28">
        <f t="shared" si="18"/>
        <v>0</v>
      </c>
      <c r="J223" s="28">
        <f t="shared" si="19"/>
        <v>0</v>
      </c>
      <c r="K223" s="5" t="s">
        <v>76</v>
      </c>
    </row>
    <row r="224" spans="1:11" x14ac:dyDescent="0.25">
      <c r="A224" s="3">
        <v>215</v>
      </c>
      <c r="B224" s="55" t="s">
        <v>60</v>
      </c>
      <c r="C224" s="5" t="s">
        <v>21</v>
      </c>
      <c r="D224" s="38">
        <f>D223*1.23</f>
        <v>4.92</v>
      </c>
      <c r="E224" s="66"/>
      <c r="F224" s="65"/>
      <c r="G224" s="26">
        <f t="shared" si="16"/>
        <v>0</v>
      </c>
      <c r="H224" s="26">
        <f t="shared" si="17"/>
        <v>0</v>
      </c>
      <c r="I224" s="26">
        <f t="shared" si="18"/>
        <v>0</v>
      </c>
      <c r="J224" s="26">
        <f t="shared" si="19"/>
        <v>0</v>
      </c>
      <c r="K224" s="5" t="s">
        <v>76</v>
      </c>
    </row>
    <row r="225" spans="1:11" x14ac:dyDescent="0.25">
      <c r="A225" s="3">
        <v>216</v>
      </c>
      <c r="B225" s="55" t="s">
        <v>52</v>
      </c>
      <c r="C225" s="5" t="s">
        <v>21</v>
      </c>
      <c r="D225" s="38">
        <f>D223*7.91</f>
        <v>31.64</v>
      </c>
      <c r="E225" s="66"/>
      <c r="F225" s="65"/>
      <c r="G225" s="26">
        <f t="shared" si="16"/>
        <v>0</v>
      </c>
      <c r="H225" s="26">
        <f t="shared" si="17"/>
        <v>0</v>
      </c>
      <c r="I225" s="26">
        <f t="shared" si="18"/>
        <v>0</v>
      </c>
      <c r="J225" s="26">
        <f t="shared" si="19"/>
        <v>0</v>
      </c>
      <c r="K225" s="5" t="s">
        <v>76</v>
      </c>
    </row>
    <row r="226" spans="1:11" x14ac:dyDescent="0.25">
      <c r="A226" s="3">
        <v>217</v>
      </c>
      <c r="B226" s="56" t="s">
        <v>87</v>
      </c>
      <c r="C226" s="25" t="s">
        <v>19</v>
      </c>
      <c r="D226" s="38">
        <f>D223*2</f>
        <v>8</v>
      </c>
      <c r="E226" s="66"/>
      <c r="F226" s="65"/>
      <c r="G226" s="26">
        <f t="shared" si="16"/>
        <v>0</v>
      </c>
      <c r="H226" s="26">
        <f t="shared" si="17"/>
        <v>0</v>
      </c>
      <c r="I226" s="26">
        <f t="shared" si="18"/>
        <v>0</v>
      </c>
      <c r="J226" s="26">
        <f t="shared" si="19"/>
        <v>0</v>
      </c>
      <c r="K226" s="5" t="s">
        <v>76</v>
      </c>
    </row>
    <row r="227" spans="1:11" ht="27.6" x14ac:dyDescent="0.25">
      <c r="A227" s="3">
        <v>218</v>
      </c>
      <c r="B227" s="54" t="s">
        <v>41</v>
      </c>
      <c r="C227" s="14" t="s">
        <v>19</v>
      </c>
      <c r="D227" s="39">
        <f>4*1</f>
        <v>4</v>
      </c>
      <c r="E227" s="67"/>
      <c r="F227" s="68"/>
      <c r="G227" s="28">
        <f t="shared" si="16"/>
        <v>0</v>
      </c>
      <c r="H227" s="28">
        <f t="shared" si="17"/>
        <v>0</v>
      </c>
      <c r="I227" s="28">
        <f t="shared" si="18"/>
        <v>0</v>
      </c>
      <c r="J227" s="28">
        <f t="shared" si="19"/>
        <v>0</v>
      </c>
      <c r="K227" s="5" t="s">
        <v>76</v>
      </c>
    </row>
    <row r="228" spans="1:11" x14ac:dyDescent="0.25">
      <c r="A228" s="3">
        <v>219</v>
      </c>
      <c r="B228" s="55" t="s">
        <v>60</v>
      </c>
      <c r="C228" s="5" t="s">
        <v>21</v>
      </c>
      <c r="D228" s="38">
        <f>D227*1.23</f>
        <v>4.92</v>
      </c>
      <c r="E228" s="66"/>
      <c r="F228" s="65"/>
      <c r="G228" s="26">
        <f t="shared" si="16"/>
        <v>0</v>
      </c>
      <c r="H228" s="26">
        <f t="shared" si="17"/>
        <v>0</v>
      </c>
      <c r="I228" s="26">
        <f t="shared" si="18"/>
        <v>0</v>
      </c>
      <c r="J228" s="26">
        <f t="shared" si="19"/>
        <v>0</v>
      </c>
      <c r="K228" s="5" t="s">
        <v>76</v>
      </c>
    </row>
    <row r="229" spans="1:11" x14ac:dyDescent="0.25">
      <c r="A229" s="3">
        <v>220</v>
      </c>
      <c r="B229" s="55" t="s">
        <v>64</v>
      </c>
      <c r="C229" s="5" t="s">
        <v>21</v>
      </c>
      <c r="D229" s="38">
        <f>D227*8.16</f>
        <v>32.64</v>
      </c>
      <c r="E229" s="66"/>
      <c r="F229" s="65"/>
      <c r="G229" s="26">
        <f t="shared" si="16"/>
        <v>0</v>
      </c>
      <c r="H229" s="26">
        <f t="shared" si="17"/>
        <v>0</v>
      </c>
      <c r="I229" s="26">
        <f t="shared" si="18"/>
        <v>0</v>
      </c>
      <c r="J229" s="26">
        <f t="shared" si="19"/>
        <v>0</v>
      </c>
      <c r="K229" s="5" t="s">
        <v>76</v>
      </c>
    </row>
    <row r="230" spans="1:11" x14ac:dyDescent="0.25">
      <c r="A230" s="3">
        <v>221</v>
      </c>
      <c r="B230" s="56" t="s">
        <v>87</v>
      </c>
      <c r="C230" s="25" t="s">
        <v>19</v>
      </c>
      <c r="D230" s="38">
        <f>D227*2</f>
        <v>8</v>
      </c>
      <c r="E230" s="66"/>
      <c r="F230" s="65"/>
      <c r="G230" s="26">
        <f t="shared" si="16"/>
        <v>0</v>
      </c>
      <c r="H230" s="26">
        <f t="shared" si="17"/>
        <v>0</v>
      </c>
      <c r="I230" s="26">
        <f t="shared" si="18"/>
        <v>0</v>
      </c>
      <c r="J230" s="26">
        <f t="shared" si="19"/>
        <v>0</v>
      </c>
      <c r="K230" s="5" t="s">
        <v>76</v>
      </c>
    </row>
    <row r="231" spans="1:11" ht="27.6" x14ac:dyDescent="0.25">
      <c r="A231" s="3">
        <v>222</v>
      </c>
      <c r="B231" s="54" t="s">
        <v>42</v>
      </c>
      <c r="C231" s="14" t="s">
        <v>19</v>
      </c>
      <c r="D231" s="39">
        <f>4*39</f>
        <v>156</v>
      </c>
      <c r="E231" s="67"/>
      <c r="F231" s="68"/>
      <c r="G231" s="28">
        <f t="shared" si="16"/>
        <v>0</v>
      </c>
      <c r="H231" s="28">
        <f t="shared" si="17"/>
        <v>0</v>
      </c>
      <c r="I231" s="28">
        <f t="shared" si="18"/>
        <v>0</v>
      </c>
      <c r="J231" s="28">
        <f t="shared" si="19"/>
        <v>0</v>
      </c>
      <c r="K231" s="5" t="s">
        <v>76</v>
      </c>
    </row>
    <row r="232" spans="1:11" x14ac:dyDescent="0.25">
      <c r="A232" s="3">
        <v>223</v>
      </c>
      <c r="B232" s="55" t="s">
        <v>26</v>
      </c>
      <c r="C232" s="5" t="s">
        <v>21</v>
      </c>
      <c r="D232" s="38">
        <f>D231*2.14</f>
        <v>333.84000000000003</v>
      </c>
      <c r="E232" s="72"/>
      <c r="F232" s="65"/>
      <c r="G232" s="26">
        <f t="shared" si="16"/>
        <v>0</v>
      </c>
      <c r="H232" s="26">
        <f t="shared" si="17"/>
        <v>0</v>
      </c>
      <c r="I232" s="26">
        <f t="shared" si="18"/>
        <v>0</v>
      </c>
      <c r="J232" s="26">
        <f t="shared" si="19"/>
        <v>0</v>
      </c>
      <c r="K232" s="5" t="s">
        <v>76</v>
      </c>
    </row>
    <row r="233" spans="1:11" x14ac:dyDescent="0.25">
      <c r="A233" s="3">
        <v>224</v>
      </c>
      <c r="B233" s="55" t="s">
        <v>27</v>
      </c>
      <c r="C233" s="5" t="s">
        <v>21</v>
      </c>
      <c r="D233" s="38">
        <f>D231*1.58</f>
        <v>246.48000000000002</v>
      </c>
      <c r="E233" s="72"/>
      <c r="F233" s="65"/>
      <c r="G233" s="26">
        <f t="shared" si="16"/>
        <v>0</v>
      </c>
      <c r="H233" s="26">
        <f t="shared" si="17"/>
        <v>0</v>
      </c>
      <c r="I233" s="26">
        <f t="shared" si="18"/>
        <v>0</v>
      </c>
      <c r="J233" s="26">
        <f t="shared" si="19"/>
        <v>0</v>
      </c>
      <c r="K233" s="5" t="s">
        <v>76</v>
      </c>
    </row>
    <row r="234" spans="1:11" x14ac:dyDescent="0.25">
      <c r="A234" s="3">
        <v>225</v>
      </c>
      <c r="B234" s="56" t="s">
        <v>43</v>
      </c>
      <c r="C234" s="5" t="s">
        <v>21</v>
      </c>
      <c r="D234" s="38">
        <f>D231*33.78</f>
        <v>5269.68</v>
      </c>
      <c r="E234" s="66"/>
      <c r="F234" s="65"/>
      <c r="G234" s="26">
        <f t="shared" si="16"/>
        <v>0</v>
      </c>
      <c r="H234" s="26">
        <f t="shared" si="17"/>
        <v>0</v>
      </c>
      <c r="I234" s="26">
        <f t="shared" si="18"/>
        <v>0</v>
      </c>
      <c r="J234" s="26">
        <f t="shared" si="19"/>
        <v>0</v>
      </c>
      <c r="K234" s="5" t="s">
        <v>76</v>
      </c>
    </row>
    <row r="235" spans="1:11" x14ac:dyDescent="0.25">
      <c r="A235" s="3">
        <v>226</v>
      </c>
      <c r="B235" s="56" t="s">
        <v>86</v>
      </c>
      <c r="C235" s="5" t="s">
        <v>19</v>
      </c>
      <c r="D235" s="38">
        <f>D231*4</f>
        <v>624</v>
      </c>
      <c r="E235" s="66"/>
      <c r="F235" s="65"/>
      <c r="G235" s="26">
        <f t="shared" si="16"/>
        <v>0</v>
      </c>
      <c r="H235" s="26">
        <f t="shared" si="17"/>
        <v>0</v>
      </c>
      <c r="I235" s="26">
        <f t="shared" si="18"/>
        <v>0</v>
      </c>
      <c r="J235" s="26">
        <f t="shared" si="19"/>
        <v>0</v>
      </c>
      <c r="K235" s="5" t="s">
        <v>76</v>
      </c>
    </row>
    <row r="236" spans="1:11" ht="27.6" x14ac:dyDescent="0.25">
      <c r="A236" s="3">
        <v>227</v>
      </c>
      <c r="B236" s="54" t="s">
        <v>44</v>
      </c>
      <c r="C236" s="14" t="s">
        <v>19</v>
      </c>
      <c r="D236" s="39">
        <f>4*24</f>
        <v>96</v>
      </c>
      <c r="E236" s="67"/>
      <c r="F236" s="68"/>
      <c r="G236" s="28">
        <f t="shared" si="16"/>
        <v>0</v>
      </c>
      <c r="H236" s="28">
        <f t="shared" si="17"/>
        <v>0</v>
      </c>
      <c r="I236" s="28">
        <f t="shared" si="18"/>
        <v>0</v>
      </c>
      <c r="J236" s="28">
        <f t="shared" si="19"/>
        <v>0</v>
      </c>
      <c r="K236" s="5" t="s">
        <v>76</v>
      </c>
    </row>
    <row r="237" spans="1:11" x14ac:dyDescent="0.25">
      <c r="A237" s="3">
        <v>228</v>
      </c>
      <c r="B237" s="55" t="s">
        <v>30</v>
      </c>
      <c r="C237" s="5" t="s">
        <v>21</v>
      </c>
      <c r="D237" s="38">
        <f>D236*3.11</f>
        <v>298.56</v>
      </c>
      <c r="E237" s="72"/>
      <c r="F237" s="65"/>
      <c r="G237" s="26">
        <f t="shared" si="16"/>
        <v>0</v>
      </c>
      <c r="H237" s="26">
        <f t="shared" si="17"/>
        <v>0</v>
      </c>
      <c r="I237" s="26">
        <f t="shared" si="18"/>
        <v>0</v>
      </c>
      <c r="J237" s="26">
        <f t="shared" si="19"/>
        <v>0</v>
      </c>
      <c r="K237" s="5" t="s">
        <v>76</v>
      </c>
    </row>
    <row r="238" spans="1:11" x14ac:dyDescent="0.25">
      <c r="A238" s="3">
        <v>229</v>
      </c>
      <c r="B238" s="56" t="s">
        <v>66</v>
      </c>
      <c r="C238" s="5" t="s">
        <v>21</v>
      </c>
      <c r="D238" s="38">
        <f>D236*1.55</f>
        <v>148.80000000000001</v>
      </c>
      <c r="E238" s="66"/>
      <c r="F238" s="65"/>
      <c r="G238" s="26">
        <f t="shared" si="16"/>
        <v>0</v>
      </c>
      <c r="H238" s="26">
        <f t="shared" si="17"/>
        <v>0</v>
      </c>
      <c r="I238" s="26">
        <f t="shared" si="18"/>
        <v>0</v>
      </c>
      <c r="J238" s="26">
        <f t="shared" si="19"/>
        <v>0</v>
      </c>
      <c r="K238" s="5" t="s">
        <v>76</v>
      </c>
    </row>
    <row r="239" spans="1:11" x14ac:dyDescent="0.25">
      <c r="A239" s="3">
        <v>230</v>
      </c>
      <c r="B239" s="55" t="s">
        <v>31</v>
      </c>
      <c r="C239" s="5" t="s">
        <v>21</v>
      </c>
      <c r="D239" s="38">
        <f>D236*2.37</f>
        <v>227.52</v>
      </c>
      <c r="E239" s="72"/>
      <c r="F239" s="65"/>
      <c r="G239" s="26">
        <f t="shared" si="16"/>
        <v>0</v>
      </c>
      <c r="H239" s="26">
        <f t="shared" si="17"/>
        <v>0</v>
      </c>
      <c r="I239" s="26">
        <f t="shared" si="18"/>
        <v>0</v>
      </c>
      <c r="J239" s="26">
        <f t="shared" si="19"/>
        <v>0</v>
      </c>
      <c r="K239" s="5" t="s">
        <v>76</v>
      </c>
    </row>
    <row r="240" spans="1:11" x14ac:dyDescent="0.25">
      <c r="A240" s="3">
        <v>231</v>
      </c>
      <c r="B240" s="56" t="s">
        <v>65</v>
      </c>
      <c r="C240" s="5" t="s">
        <v>21</v>
      </c>
      <c r="D240" s="38">
        <f>D236*36.8</f>
        <v>3532.7999999999997</v>
      </c>
      <c r="E240" s="66"/>
      <c r="F240" s="65"/>
      <c r="G240" s="26">
        <f t="shared" si="16"/>
        <v>0</v>
      </c>
      <c r="H240" s="26">
        <f t="shared" si="17"/>
        <v>0</v>
      </c>
      <c r="I240" s="26">
        <f t="shared" si="18"/>
        <v>0</v>
      </c>
      <c r="J240" s="26">
        <f t="shared" si="19"/>
        <v>0</v>
      </c>
      <c r="K240" s="5" t="s">
        <v>76</v>
      </c>
    </row>
    <row r="241" spans="1:12" x14ac:dyDescent="0.25">
      <c r="A241" s="3">
        <v>232</v>
      </c>
      <c r="B241" s="56" t="s">
        <v>86</v>
      </c>
      <c r="C241" s="5" t="s">
        <v>19</v>
      </c>
      <c r="D241" s="38">
        <f>D236*4</f>
        <v>384</v>
      </c>
      <c r="E241" s="66"/>
      <c r="F241" s="65"/>
      <c r="G241" s="26">
        <f t="shared" si="16"/>
        <v>0</v>
      </c>
      <c r="H241" s="26">
        <f t="shared" si="17"/>
        <v>0</v>
      </c>
      <c r="I241" s="26">
        <f t="shared" si="18"/>
        <v>0</v>
      </c>
      <c r="J241" s="26">
        <f t="shared" si="19"/>
        <v>0</v>
      </c>
      <c r="K241" s="5" t="s">
        <v>76</v>
      </c>
    </row>
    <row r="242" spans="1:12" ht="27.6" x14ac:dyDescent="0.25">
      <c r="A242" s="3">
        <v>233</v>
      </c>
      <c r="B242" s="54" t="s">
        <v>45</v>
      </c>
      <c r="C242" s="14" t="s">
        <v>19</v>
      </c>
      <c r="D242" s="39">
        <f>4*6</f>
        <v>24</v>
      </c>
      <c r="E242" s="67"/>
      <c r="F242" s="68"/>
      <c r="G242" s="28">
        <f t="shared" si="16"/>
        <v>0</v>
      </c>
      <c r="H242" s="28">
        <f t="shared" si="17"/>
        <v>0</v>
      </c>
      <c r="I242" s="28">
        <f t="shared" si="18"/>
        <v>0</v>
      </c>
      <c r="J242" s="28">
        <f t="shared" si="19"/>
        <v>0</v>
      </c>
      <c r="K242" s="5" t="s">
        <v>76</v>
      </c>
    </row>
    <row r="243" spans="1:12" x14ac:dyDescent="0.25">
      <c r="A243" s="3">
        <v>234</v>
      </c>
      <c r="B243" s="55" t="s">
        <v>30</v>
      </c>
      <c r="C243" s="5" t="s">
        <v>21</v>
      </c>
      <c r="D243" s="38">
        <f>D242*3.11</f>
        <v>74.64</v>
      </c>
      <c r="E243" s="72"/>
      <c r="F243" s="65"/>
      <c r="G243" s="26">
        <f t="shared" si="16"/>
        <v>0</v>
      </c>
      <c r="H243" s="26">
        <f t="shared" si="17"/>
        <v>0</v>
      </c>
      <c r="I243" s="26">
        <f t="shared" si="18"/>
        <v>0</v>
      </c>
      <c r="J243" s="26">
        <f t="shared" si="19"/>
        <v>0</v>
      </c>
      <c r="K243" s="5" t="s">
        <v>76</v>
      </c>
    </row>
    <row r="244" spans="1:12" x14ac:dyDescent="0.25">
      <c r="A244" s="3">
        <v>235</v>
      </c>
      <c r="B244" s="56" t="s">
        <v>66</v>
      </c>
      <c r="C244" s="5" t="s">
        <v>21</v>
      </c>
      <c r="D244" s="38">
        <f>D242*1.55</f>
        <v>37.200000000000003</v>
      </c>
      <c r="E244" s="66"/>
      <c r="F244" s="65"/>
      <c r="G244" s="26">
        <f t="shared" si="16"/>
        <v>0</v>
      </c>
      <c r="H244" s="26">
        <f t="shared" si="17"/>
        <v>0</v>
      </c>
      <c r="I244" s="26">
        <f t="shared" si="18"/>
        <v>0</v>
      </c>
      <c r="J244" s="26">
        <f t="shared" si="19"/>
        <v>0</v>
      </c>
      <c r="K244" s="5" t="s">
        <v>76</v>
      </c>
    </row>
    <row r="245" spans="1:12" x14ac:dyDescent="0.25">
      <c r="A245" s="3">
        <v>236</v>
      </c>
      <c r="B245" s="55" t="s">
        <v>31</v>
      </c>
      <c r="C245" s="5" t="s">
        <v>21</v>
      </c>
      <c r="D245" s="38">
        <f>D242*2.37</f>
        <v>56.88</v>
      </c>
      <c r="E245" s="72"/>
      <c r="F245" s="65"/>
      <c r="G245" s="26">
        <f t="shared" si="16"/>
        <v>0</v>
      </c>
      <c r="H245" s="26">
        <f t="shared" si="17"/>
        <v>0</v>
      </c>
      <c r="I245" s="26">
        <f t="shared" si="18"/>
        <v>0</v>
      </c>
      <c r="J245" s="26">
        <f t="shared" si="19"/>
        <v>0</v>
      </c>
      <c r="K245" s="5" t="s">
        <v>76</v>
      </c>
    </row>
    <row r="246" spans="1:12" x14ac:dyDescent="0.25">
      <c r="A246" s="3">
        <v>237</v>
      </c>
      <c r="B246" s="56" t="s">
        <v>65</v>
      </c>
      <c r="C246" s="5" t="s">
        <v>21</v>
      </c>
      <c r="D246" s="38">
        <f>D242*36.8</f>
        <v>883.19999999999993</v>
      </c>
      <c r="E246" s="66"/>
      <c r="F246" s="65"/>
      <c r="G246" s="26">
        <f t="shared" si="16"/>
        <v>0</v>
      </c>
      <c r="H246" s="26">
        <f t="shared" si="17"/>
        <v>0</v>
      </c>
      <c r="I246" s="26">
        <f t="shared" si="18"/>
        <v>0</v>
      </c>
      <c r="J246" s="26">
        <f t="shared" si="19"/>
        <v>0</v>
      </c>
      <c r="K246" s="5" t="s">
        <v>76</v>
      </c>
    </row>
    <row r="247" spans="1:12" x14ac:dyDescent="0.25">
      <c r="A247" s="3">
        <v>238</v>
      </c>
      <c r="B247" s="56" t="s">
        <v>86</v>
      </c>
      <c r="C247" s="5" t="s">
        <v>19</v>
      </c>
      <c r="D247" s="38">
        <f>D242*4</f>
        <v>96</v>
      </c>
      <c r="E247" s="66"/>
      <c r="F247" s="65"/>
      <c r="G247" s="26">
        <f t="shared" si="16"/>
        <v>0</v>
      </c>
      <c r="H247" s="26">
        <f t="shared" si="17"/>
        <v>0</v>
      </c>
      <c r="I247" s="26">
        <f t="shared" si="18"/>
        <v>0</v>
      </c>
      <c r="J247" s="26">
        <f t="shared" si="19"/>
        <v>0</v>
      </c>
      <c r="K247" s="5" t="s">
        <v>76</v>
      </c>
    </row>
    <row r="248" spans="1:12" x14ac:dyDescent="0.25">
      <c r="A248" s="3">
        <v>239</v>
      </c>
      <c r="B248" s="51" t="s">
        <v>100</v>
      </c>
      <c r="C248" s="21"/>
      <c r="D248" s="45"/>
      <c r="E248" s="76"/>
      <c r="F248" s="76"/>
      <c r="G248" s="45"/>
      <c r="H248" s="45"/>
      <c r="I248" s="45"/>
      <c r="J248" s="45"/>
      <c r="K248" s="5" t="s">
        <v>76</v>
      </c>
    </row>
    <row r="249" spans="1:12" ht="50.25" customHeight="1" x14ac:dyDescent="0.25">
      <c r="A249" s="3">
        <v>240</v>
      </c>
      <c r="B249" s="52" t="s">
        <v>82</v>
      </c>
      <c r="C249" s="5" t="s">
        <v>4</v>
      </c>
      <c r="D249" s="38">
        <f>5*59.6</f>
        <v>298</v>
      </c>
      <c r="E249" s="64"/>
      <c r="F249" s="65"/>
      <c r="G249" s="26">
        <f t="shared" si="16"/>
        <v>0</v>
      </c>
      <c r="H249" s="26">
        <f t="shared" si="17"/>
        <v>0</v>
      </c>
      <c r="I249" s="26">
        <f t="shared" si="18"/>
        <v>0</v>
      </c>
      <c r="J249" s="26">
        <f t="shared" si="19"/>
        <v>0</v>
      </c>
      <c r="K249" s="5" t="s">
        <v>76</v>
      </c>
    </row>
    <row r="250" spans="1:12" ht="27.6" x14ac:dyDescent="0.25">
      <c r="A250" s="3">
        <v>241</v>
      </c>
      <c r="B250" s="53" t="s">
        <v>80</v>
      </c>
      <c r="C250" s="3" t="s">
        <v>4</v>
      </c>
      <c r="D250" s="38">
        <f>5*34.8</f>
        <v>174</v>
      </c>
      <c r="E250" s="64"/>
      <c r="F250" s="65"/>
      <c r="G250" s="26">
        <f t="shared" si="16"/>
        <v>0</v>
      </c>
      <c r="H250" s="26">
        <f t="shared" si="17"/>
        <v>0</v>
      </c>
      <c r="I250" s="26">
        <f t="shared" si="18"/>
        <v>0</v>
      </c>
      <c r="J250" s="26">
        <f t="shared" si="19"/>
        <v>0</v>
      </c>
      <c r="K250" s="5" t="s">
        <v>76</v>
      </c>
      <c r="L250" s="16"/>
    </row>
    <row r="251" spans="1:12" ht="123" customHeight="1" x14ac:dyDescent="0.25">
      <c r="A251" s="3">
        <v>242</v>
      </c>
      <c r="B251" s="53" t="s">
        <v>79</v>
      </c>
      <c r="C251" s="3" t="s">
        <v>4</v>
      </c>
      <c r="D251" s="38">
        <f>5*216.5</f>
        <v>1082.5</v>
      </c>
      <c r="E251" s="64"/>
      <c r="F251" s="65"/>
      <c r="G251" s="26">
        <f t="shared" si="16"/>
        <v>0</v>
      </c>
      <c r="H251" s="26">
        <f t="shared" si="17"/>
        <v>0</v>
      </c>
      <c r="I251" s="26">
        <f t="shared" si="18"/>
        <v>0</v>
      </c>
      <c r="J251" s="26">
        <f t="shared" si="19"/>
        <v>0</v>
      </c>
      <c r="K251" s="5" t="s">
        <v>76</v>
      </c>
    </row>
    <row r="252" spans="1:12" ht="123" customHeight="1" x14ac:dyDescent="0.25">
      <c r="A252" s="3">
        <v>243</v>
      </c>
      <c r="B252" s="53" t="s">
        <v>78</v>
      </c>
      <c r="C252" s="3" t="s">
        <v>3</v>
      </c>
      <c r="D252" s="32">
        <f>5*56.64+2</f>
        <v>285.2</v>
      </c>
      <c r="E252" s="66"/>
      <c r="F252" s="65"/>
      <c r="G252" s="26">
        <f t="shared" si="16"/>
        <v>0</v>
      </c>
      <c r="H252" s="26">
        <f t="shared" si="17"/>
        <v>0</v>
      </c>
      <c r="I252" s="26">
        <f t="shared" si="18"/>
        <v>0</v>
      </c>
      <c r="J252" s="26">
        <f t="shared" si="19"/>
        <v>0</v>
      </c>
      <c r="K252" s="5" t="s">
        <v>76</v>
      </c>
      <c r="L252" s="16"/>
    </row>
    <row r="253" spans="1:12" ht="27.6" x14ac:dyDescent="0.25">
      <c r="A253" s="3">
        <v>244</v>
      </c>
      <c r="B253" s="54" t="s">
        <v>35</v>
      </c>
      <c r="C253" s="14" t="s">
        <v>19</v>
      </c>
      <c r="D253" s="39">
        <f>5*6</f>
        <v>30</v>
      </c>
      <c r="E253" s="67"/>
      <c r="F253" s="68"/>
      <c r="G253" s="28">
        <f t="shared" si="16"/>
        <v>0</v>
      </c>
      <c r="H253" s="28">
        <f t="shared" si="17"/>
        <v>0</v>
      </c>
      <c r="I253" s="28">
        <f t="shared" si="18"/>
        <v>0</v>
      </c>
      <c r="J253" s="28">
        <f t="shared" si="19"/>
        <v>0</v>
      </c>
      <c r="K253" s="5" t="s">
        <v>76</v>
      </c>
    </row>
    <row r="254" spans="1:12" x14ac:dyDescent="0.25">
      <c r="A254" s="3">
        <v>245</v>
      </c>
      <c r="B254" s="55" t="s">
        <v>53</v>
      </c>
      <c r="C254" s="5" t="s">
        <v>21</v>
      </c>
      <c r="D254" s="38">
        <f>D253*1.23</f>
        <v>36.9</v>
      </c>
      <c r="E254" s="66"/>
      <c r="F254" s="65"/>
      <c r="G254" s="26">
        <f t="shared" si="16"/>
        <v>0</v>
      </c>
      <c r="H254" s="26">
        <f t="shared" si="17"/>
        <v>0</v>
      </c>
      <c r="I254" s="26">
        <f t="shared" si="18"/>
        <v>0</v>
      </c>
      <c r="J254" s="26">
        <f t="shared" si="19"/>
        <v>0</v>
      </c>
      <c r="K254" s="5" t="s">
        <v>76</v>
      </c>
    </row>
    <row r="255" spans="1:12" x14ac:dyDescent="0.25">
      <c r="A255" s="3">
        <v>246</v>
      </c>
      <c r="B255" s="55" t="s">
        <v>46</v>
      </c>
      <c r="C255" s="5" t="s">
        <v>21</v>
      </c>
      <c r="D255" s="38">
        <f>D253*8.33</f>
        <v>249.9</v>
      </c>
      <c r="E255" s="66"/>
      <c r="F255" s="65"/>
      <c r="G255" s="26">
        <f t="shared" si="16"/>
        <v>0</v>
      </c>
      <c r="H255" s="26">
        <f t="shared" si="17"/>
        <v>0</v>
      </c>
      <c r="I255" s="26">
        <f t="shared" si="18"/>
        <v>0</v>
      </c>
      <c r="J255" s="26">
        <f t="shared" si="19"/>
        <v>0</v>
      </c>
      <c r="K255" s="5" t="s">
        <v>76</v>
      </c>
    </row>
    <row r="256" spans="1:12" x14ac:dyDescent="0.25">
      <c r="A256" s="3">
        <v>247</v>
      </c>
      <c r="B256" s="56" t="s">
        <v>87</v>
      </c>
      <c r="C256" s="25" t="s">
        <v>19</v>
      </c>
      <c r="D256" s="38">
        <f>D253*2</f>
        <v>60</v>
      </c>
      <c r="E256" s="66"/>
      <c r="F256" s="65"/>
      <c r="G256" s="26">
        <f t="shared" si="16"/>
        <v>0</v>
      </c>
      <c r="H256" s="26">
        <f t="shared" si="17"/>
        <v>0</v>
      </c>
      <c r="I256" s="26">
        <f t="shared" si="18"/>
        <v>0</v>
      </c>
      <c r="J256" s="26">
        <f t="shared" si="19"/>
        <v>0</v>
      </c>
      <c r="K256" s="5" t="s">
        <v>76</v>
      </c>
    </row>
    <row r="257" spans="1:11" ht="27.6" x14ac:dyDescent="0.25">
      <c r="A257" s="3">
        <v>248</v>
      </c>
      <c r="B257" s="54" t="s">
        <v>22</v>
      </c>
      <c r="C257" s="14" t="s">
        <v>19</v>
      </c>
      <c r="D257" s="39">
        <f>5*14</f>
        <v>70</v>
      </c>
      <c r="E257" s="67"/>
      <c r="F257" s="68"/>
      <c r="G257" s="28">
        <f t="shared" si="16"/>
        <v>0</v>
      </c>
      <c r="H257" s="28">
        <f t="shared" si="17"/>
        <v>0</v>
      </c>
      <c r="I257" s="28">
        <f t="shared" si="18"/>
        <v>0</v>
      </c>
      <c r="J257" s="28">
        <f t="shared" si="19"/>
        <v>0</v>
      </c>
      <c r="K257" s="5" t="s">
        <v>76</v>
      </c>
    </row>
    <row r="258" spans="1:11" x14ac:dyDescent="0.25">
      <c r="A258" s="3">
        <v>249</v>
      </c>
      <c r="B258" s="56" t="s">
        <v>66</v>
      </c>
      <c r="C258" s="5" t="s">
        <v>21</v>
      </c>
      <c r="D258" s="38">
        <f>D257*0.93</f>
        <v>65.100000000000009</v>
      </c>
      <c r="E258" s="66"/>
      <c r="F258" s="65"/>
      <c r="G258" s="26">
        <f t="shared" si="16"/>
        <v>0</v>
      </c>
      <c r="H258" s="26">
        <f t="shared" si="17"/>
        <v>0</v>
      </c>
      <c r="I258" s="26">
        <f t="shared" si="18"/>
        <v>0</v>
      </c>
      <c r="J258" s="26">
        <f t="shared" si="19"/>
        <v>0</v>
      </c>
      <c r="K258" s="5" t="s">
        <v>76</v>
      </c>
    </row>
    <row r="259" spans="1:11" x14ac:dyDescent="0.25">
      <c r="A259" s="3">
        <v>250</v>
      </c>
      <c r="B259" s="55" t="s">
        <v>47</v>
      </c>
      <c r="C259" s="5" t="s">
        <v>21</v>
      </c>
      <c r="D259" s="38">
        <f>D257*13.42</f>
        <v>939.4</v>
      </c>
      <c r="E259" s="66"/>
      <c r="F259" s="65"/>
      <c r="G259" s="26">
        <f t="shared" si="16"/>
        <v>0</v>
      </c>
      <c r="H259" s="26">
        <f t="shared" si="17"/>
        <v>0</v>
      </c>
      <c r="I259" s="26">
        <f t="shared" si="18"/>
        <v>0</v>
      </c>
      <c r="J259" s="26">
        <f t="shared" si="19"/>
        <v>0</v>
      </c>
      <c r="K259" s="5" t="s">
        <v>76</v>
      </c>
    </row>
    <row r="260" spans="1:11" ht="27.6" x14ac:dyDescent="0.25">
      <c r="A260" s="3">
        <v>251</v>
      </c>
      <c r="B260" s="54" t="s">
        <v>36</v>
      </c>
      <c r="C260" s="14" t="s">
        <v>19</v>
      </c>
      <c r="D260" s="39">
        <f>5*2</f>
        <v>10</v>
      </c>
      <c r="E260" s="67"/>
      <c r="F260" s="68"/>
      <c r="G260" s="28">
        <f t="shared" si="16"/>
        <v>0</v>
      </c>
      <c r="H260" s="28">
        <f t="shared" si="17"/>
        <v>0</v>
      </c>
      <c r="I260" s="28">
        <f t="shared" si="18"/>
        <v>0</v>
      </c>
      <c r="J260" s="28">
        <f t="shared" si="19"/>
        <v>0</v>
      </c>
      <c r="K260" s="5" t="s">
        <v>76</v>
      </c>
    </row>
    <row r="261" spans="1:11" x14ac:dyDescent="0.25">
      <c r="A261" s="3">
        <v>252</v>
      </c>
      <c r="B261" s="56" t="s">
        <v>66</v>
      </c>
      <c r="C261" s="5" t="s">
        <v>21</v>
      </c>
      <c r="D261" s="38">
        <f>D260*0.93</f>
        <v>9.3000000000000007</v>
      </c>
      <c r="E261" s="66"/>
      <c r="F261" s="65"/>
      <c r="G261" s="26">
        <f t="shared" si="16"/>
        <v>0</v>
      </c>
      <c r="H261" s="26">
        <f t="shared" si="17"/>
        <v>0</v>
      </c>
      <c r="I261" s="26">
        <f t="shared" si="18"/>
        <v>0</v>
      </c>
      <c r="J261" s="26">
        <f t="shared" si="19"/>
        <v>0</v>
      </c>
      <c r="K261" s="5" t="s">
        <v>76</v>
      </c>
    </row>
    <row r="262" spans="1:11" x14ac:dyDescent="0.25">
      <c r="A262" s="3">
        <v>253</v>
      </c>
      <c r="B262" s="55" t="s">
        <v>56</v>
      </c>
      <c r="C262" s="5" t="s">
        <v>21</v>
      </c>
      <c r="D262" s="38">
        <f>D260*2.6</f>
        <v>26</v>
      </c>
      <c r="E262" s="66"/>
      <c r="F262" s="65"/>
      <c r="G262" s="26">
        <f t="shared" si="16"/>
        <v>0</v>
      </c>
      <c r="H262" s="26">
        <f t="shared" si="17"/>
        <v>0</v>
      </c>
      <c r="I262" s="26">
        <f t="shared" si="18"/>
        <v>0</v>
      </c>
      <c r="J262" s="26">
        <f t="shared" si="19"/>
        <v>0</v>
      </c>
      <c r="K262" s="5" t="s">
        <v>76</v>
      </c>
    </row>
    <row r="263" spans="1:11" x14ac:dyDescent="0.25">
      <c r="A263" s="3">
        <v>254</v>
      </c>
      <c r="B263" s="55" t="s">
        <v>59</v>
      </c>
      <c r="C263" s="5" t="s">
        <v>21</v>
      </c>
      <c r="D263" s="38">
        <f>D260*13.16</f>
        <v>131.6</v>
      </c>
      <c r="E263" s="66"/>
      <c r="F263" s="65"/>
      <c r="G263" s="26">
        <f t="shared" si="16"/>
        <v>0</v>
      </c>
      <c r="H263" s="26">
        <f t="shared" si="17"/>
        <v>0</v>
      </c>
      <c r="I263" s="26">
        <f t="shared" si="18"/>
        <v>0</v>
      </c>
      <c r="J263" s="26">
        <f t="shared" si="19"/>
        <v>0</v>
      </c>
      <c r="K263" s="5" t="s">
        <v>76</v>
      </c>
    </row>
    <row r="264" spans="1:11" x14ac:dyDescent="0.25">
      <c r="A264" s="3">
        <v>255</v>
      </c>
      <c r="B264" s="56" t="s">
        <v>87</v>
      </c>
      <c r="C264" s="25" t="s">
        <v>19</v>
      </c>
      <c r="D264" s="38">
        <f>D260*2</f>
        <v>20</v>
      </c>
      <c r="E264" s="66"/>
      <c r="F264" s="65"/>
      <c r="G264" s="26">
        <f t="shared" si="16"/>
        <v>0</v>
      </c>
      <c r="H264" s="26">
        <f t="shared" si="17"/>
        <v>0</v>
      </c>
      <c r="I264" s="26">
        <f t="shared" si="18"/>
        <v>0</v>
      </c>
      <c r="J264" s="26">
        <f t="shared" si="19"/>
        <v>0</v>
      </c>
      <c r="K264" s="5" t="s">
        <v>76</v>
      </c>
    </row>
    <row r="265" spans="1:11" ht="27.6" x14ac:dyDescent="0.25">
      <c r="A265" s="3">
        <v>256</v>
      </c>
      <c r="B265" s="54" t="s">
        <v>37</v>
      </c>
      <c r="C265" s="14" t="s">
        <v>19</v>
      </c>
      <c r="D265" s="39">
        <f>5*1</f>
        <v>5</v>
      </c>
      <c r="E265" s="67"/>
      <c r="F265" s="68"/>
      <c r="G265" s="28">
        <f t="shared" si="16"/>
        <v>0</v>
      </c>
      <c r="H265" s="28">
        <f t="shared" si="17"/>
        <v>0</v>
      </c>
      <c r="I265" s="28">
        <f t="shared" si="18"/>
        <v>0</v>
      </c>
      <c r="J265" s="28">
        <f t="shared" si="19"/>
        <v>0</v>
      </c>
      <c r="K265" s="5" t="s">
        <v>76</v>
      </c>
    </row>
    <row r="266" spans="1:11" x14ac:dyDescent="0.25">
      <c r="A266" s="3">
        <v>257</v>
      </c>
      <c r="B266" s="55" t="s">
        <v>60</v>
      </c>
      <c r="C266" s="5" t="s">
        <v>21</v>
      </c>
      <c r="D266" s="38">
        <f>D265*1.23</f>
        <v>6.15</v>
      </c>
      <c r="E266" s="66"/>
      <c r="F266" s="65"/>
      <c r="G266" s="26">
        <f t="shared" si="16"/>
        <v>0</v>
      </c>
      <c r="H266" s="26">
        <f t="shared" si="17"/>
        <v>0</v>
      </c>
      <c r="I266" s="26">
        <f t="shared" si="18"/>
        <v>0</v>
      </c>
      <c r="J266" s="26">
        <f t="shared" si="19"/>
        <v>0</v>
      </c>
      <c r="K266" s="5" t="s">
        <v>76</v>
      </c>
    </row>
    <row r="267" spans="1:11" x14ac:dyDescent="0.25">
      <c r="A267" s="3">
        <v>258</v>
      </c>
      <c r="B267" s="55" t="s">
        <v>61</v>
      </c>
      <c r="C267" s="5" t="s">
        <v>21</v>
      </c>
      <c r="D267" s="38">
        <f>D265*11.91</f>
        <v>59.55</v>
      </c>
      <c r="E267" s="66"/>
      <c r="F267" s="65"/>
      <c r="G267" s="26">
        <f t="shared" si="16"/>
        <v>0</v>
      </c>
      <c r="H267" s="26">
        <f t="shared" si="17"/>
        <v>0</v>
      </c>
      <c r="I267" s="26">
        <f t="shared" si="18"/>
        <v>0</v>
      </c>
      <c r="J267" s="26">
        <f t="shared" si="19"/>
        <v>0</v>
      </c>
      <c r="K267" s="5" t="s">
        <v>76</v>
      </c>
    </row>
    <row r="268" spans="1:11" x14ac:dyDescent="0.25">
      <c r="A268" s="3">
        <v>259</v>
      </c>
      <c r="B268" s="56" t="s">
        <v>87</v>
      </c>
      <c r="C268" s="25" t="s">
        <v>19</v>
      </c>
      <c r="D268" s="38">
        <f>D265*2</f>
        <v>10</v>
      </c>
      <c r="E268" s="66"/>
      <c r="F268" s="65"/>
      <c r="G268" s="26">
        <f t="shared" ref="G268:G331" si="20">E268+F268</f>
        <v>0</v>
      </c>
      <c r="H268" s="26">
        <f t="shared" ref="H268:H331" si="21">E268*D268</f>
        <v>0</v>
      </c>
      <c r="I268" s="26">
        <f t="shared" ref="I268:I331" si="22">D268*F268</f>
        <v>0</v>
      </c>
      <c r="J268" s="26">
        <f t="shared" ref="J268:J331" si="23">I268+H268</f>
        <v>0</v>
      </c>
      <c r="K268" s="5" t="s">
        <v>76</v>
      </c>
    </row>
    <row r="269" spans="1:11" ht="27.6" x14ac:dyDescent="0.25">
      <c r="A269" s="3">
        <v>260</v>
      </c>
      <c r="B269" s="54" t="s">
        <v>38</v>
      </c>
      <c r="C269" s="14" t="s">
        <v>19</v>
      </c>
      <c r="D269" s="39">
        <f>5*3</f>
        <v>15</v>
      </c>
      <c r="E269" s="67"/>
      <c r="F269" s="68"/>
      <c r="G269" s="28">
        <f t="shared" si="20"/>
        <v>0</v>
      </c>
      <c r="H269" s="28">
        <f t="shared" si="21"/>
        <v>0</v>
      </c>
      <c r="I269" s="28">
        <f t="shared" si="22"/>
        <v>0</v>
      </c>
      <c r="J269" s="28">
        <f t="shared" si="23"/>
        <v>0</v>
      </c>
      <c r="K269" s="5" t="s">
        <v>76</v>
      </c>
    </row>
    <row r="270" spans="1:11" x14ac:dyDescent="0.25">
      <c r="A270" s="3">
        <v>261</v>
      </c>
      <c r="B270" s="55" t="s">
        <v>60</v>
      </c>
      <c r="C270" s="5" t="s">
        <v>21</v>
      </c>
      <c r="D270" s="38">
        <f>D269*1.23</f>
        <v>18.45</v>
      </c>
      <c r="E270" s="66"/>
      <c r="F270" s="65"/>
      <c r="G270" s="26">
        <f t="shared" si="20"/>
        <v>0</v>
      </c>
      <c r="H270" s="26">
        <f t="shared" si="21"/>
        <v>0</v>
      </c>
      <c r="I270" s="26">
        <f t="shared" si="22"/>
        <v>0</v>
      </c>
      <c r="J270" s="26">
        <f t="shared" si="23"/>
        <v>0</v>
      </c>
      <c r="K270" s="5" t="s">
        <v>76</v>
      </c>
    </row>
    <row r="271" spans="1:11" x14ac:dyDescent="0.25">
      <c r="A271" s="3">
        <v>262</v>
      </c>
      <c r="B271" s="55" t="s">
        <v>62</v>
      </c>
      <c r="C271" s="5" t="s">
        <v>21</v>
      </c>
      <c r="D271" s="38">
        <f>D269*10.41</f>
        <v>156.15</v>
      </c>
      <c r="E271" s="66"/>
      <c r="F271" s="65"/>
      <c r="G271" s="26">
        <f t="shared" si="20"/>
        <v>0</v>
      </c>
      <c r="H271" s="26">
        <f t="shared" si="21"/>
        <v>0</v>
      </c>
      <c r="I271" s="26">
        <f t="shared" si="22"/>
        <v>0</v>
      </c>
      <c r="J271" s="26">
        <f t="shared" si="23"/>
        <v>0</v>
      </c>
      <c r="K271" s="5" t="s">
        <v>76</v>
      </c>
    </row>
    <row r="272" spans="1:11" x14ac:dyDescent="0.25">
      <c r="A272" s="3">
        <v>263</v>
      </c>
      <c r="B272" s="56" t="s">
        <v>87</v>
      </c>
      <c r="C272" s="25" t="s">
        <v>19</v>
      </c>
      <c r="D272" s="38">
        <f>D269*2</f>
        <v>30</v>
      </c>
      <c r="E272" s="66"/>
      <c r="F272" s="65"/>
      <c r="G272" s="26">
        <f t="shared" si="20"/>
        <v>0</v>
      </c>
      <c r="H272" s="26">
        <f t="shared" si="21"/>
        <v>0</v>
      </c>
      <c r="I272" s="26">
        <f t="shared" si="22"/>
        <v>0</v>
      </c>
      <c r="J272" s="26">
        <f t="shared" si="23"/>
        <v>0</v>
      </c>
      <c r="K272" s="5" t="s">
        <v>76</v>
      </c>
    </row>
    <row r="273" spans="1:11" ht="27.6" x14ac:dyDescent="0.25">
      <c r="A273" s="3">
        <v>264</v>
      </c>
      <c r="B273" s="54" t="s">
        <v>39</v>
      </c>
      <c r="C273" s="14" t="s">
        <v>19</v>
      </c>
      <c r="D273" s="39">
        <f>5*6</f>
        <v>30</v>
      </c>
      <c r="E273" s="67"/>
      <c r="F273" s="68"/>
      <c r="G273" s="28">
        <f t="shared" si="20"/>
        <v>0</v>
      </c>
      <c r="H273" s="28">
        <f t="shared" si="21"/>
        <v>0</v>
      </c>
      <c r="I273" s="28">
        <f t="shared" si="22"/>
        <v>0</v>
      </c>
      <c r="J273" s="28">
        <f t="shared" si="23"/>
        <v>0</v>
      </c>
      <c r="K273" s="5" t="s">
        <v>76</v>
      </c>
    </row>
    <row r="274" spans="1:11" x14ac:dyDescent="0.25">
      <c r="A274" s="3">
        <v>265</v>
      </c>
      <c r="B274" s="55" t="s">
        <v>63</v>
      </c>
      <c r="C274" s="5" t="s">
        <v>21</v>
      </c>
      <c r="D274" s="38">
        <f>D273*10.83</f>
        <v>324.89999999999998</v>
      </c>
      <c r="E274" s="66"/>
      <c r="F274" s="65"/>
      <c r="G274" s="26">
        <f t="shared" si="20"/>
        <v>0</v>
      </c>
      <c r="H274" s="26">
        <f t="shared" si="21"/>
        <v>0</v>
      </c>
      <c r="I274" s="26">
        <f t="shared" si="22"/>
        <v>0</v>
      </c>
      <c r="J274" s="26">
        <f t="shared" si="23"/>
        <v>0</v>
      </c>
      <c r="K274" s="5" t="s">
        <v>76</v>
      </c>
    </row>
    <row r="275" spans="1:11" ht="27.6" x14ac:dyDescent="0.25">
      <c r="A275" s="3">
        <v>266</v>
      </c>
      <c r="B275" s="54" t="s">
        <v>40</v>
      </c>
      <c r="C275" s="14" t="s">
        <v>19</v>
      </c>
      <c r="D275" s="39">
        <f>5*1</f>
        <v>5</v>
      </c>
      <c r="E275" s="67"/>
      <c r="F275" s="68"/>
      <c r="G275" s="28">
        <f t="shared" si="20"/>
        <v>0</v>
      </c>
      <c r="H275" s="28">
        <f t="shared" si="21"/>
        <v>0</v>
      </c>
      <c r="I275" s="28">
        <f t="shared" si="22"/>
        <v>0</v>
      </c>
      <c r="J275" s="28">
        <f t="shared" si="23"/>
        <v>0</v>
      </c>
      <c r="K275" s="5" t="s">
        <v>76</v>
      </c>
    </row>
    <row r="276" spans="1:11" x14ac:dyDescent="0.25">
      <c r="A276" s="3">
        <v>267</v>
      </c>
      <c r="B276" s="55" t="s">
        <v>60</v>
      </c>
      <c r="C276" s="5" t="s">
        <v>21</v>
      </c>
      <c r="D276" s="38">
        <f>D275*1.23</f>
        <v>6.15</v>
      </c>
      <c r="E276" s="66"/>
      <c r="F276" s="65"/>
      <c r="G276" s="26">
        <f t="shared" si="20"/>
        <v>0</v>
      </c>
      <c r="H276" s="26">
        <f t="shared" si="21"/>
        <v>0</v>
      </c>
      <c r="I276" s="26">
        <f t="shared" si="22"/>
        <v>0</v>
      </c>
      <c r="J276" s="26">
        <f t="shared" si="23"/>
        <v>0</v>
      </c>
      <c r="K276" s="5" t="s">
        <v>76</v>
      </c>
    </row>
    <row r="277" spans="1:11" x14ac:dyDescent="0.25">
      <c r="A277" s="3">
        <v>268</v>
      </c>
      <c r="B277" s="55" t="s">
        <v>52</v>
      </c>
      <c r="C277" s="5" t="s">
        <v>21</v>
      </c>
      <c r="D277" s="38">
        <f>D275*7.91</f>
        <v>39.549999999999997</v>
      </c>
      <c r="E277" s="66"/>
      <c r="F277" s="65"/>
      <c r="G277" s="26">
        <f t="shared" si="20"/>
        <v>0</v>
      </c>
      <c r="H277" s="26">
        <f t="shared" si="21"/>
        <v>0</v>
      </c>
      <c r="I277" s="26">
        <f t="shared" si="22"/>
        <v>0</v>
      </c>
      <c r="J277" s="26">
        <f t="shared" si="23"/>
        <v>0</v>
      </c>
      <c r="K277" s="5" t="s">
        <v>76</v>
      </c>
    </row>
    <row r="278" spans="1:11" x14ac:dyDescent="0.25">
      <c r="A278" s="3">
        <v>269</v>
      </c>
      <c r="B278" s="56" t="s">
        <v>87</v>
      </c>
      <c r="C278" s="25" t="s">
        <v>19</v>
      </c>
      <c r="D278" s="38">
        <f>D275*2</f>
        <v>10</v>
      </c>
      <c r="E278" s="66"/>
      <c r="F278" s="65"/>
      <c r="G278" s="26">
        <f t="shared" si="20"/>
        <v>0</v>
      </c>
      <c r="H278" s="26">
        <f t="shared" si="21"/>
        <v>0</v>
      </c>
      <c r="I278" s="26">
        <f t="shared" si="22"/>
        <v>0</v>
      </c>
      <c r="J278" s="26">
        <f t="shared" si="23"/>
        <v>0</v>
      </c>
      <c r="K278" s="5" t="s">
        <v>76</v>
      </c>
    </row>
    <row r="279" spans="1:11" ht="27.6" x14ac:dyDescent="0.25">
      <c r="A279" s="3">
        <v>270</v>
      </c>
      <c r="B279" s="54" t="s">
        <v>41</v>
      </c>
      <c r="C279" s="14" t="s">
        <v>19</v>
      </c>
      <c r="D279" s="39">
        <f>5*1</f>
        <v>5</v>
      </c>
      <c r="E279" s="67"/>
      <c r="F279" s="68"/>
      <c r="G279" s="28">
        <f t="shared" si="20"/>
        <v>0</v>
      </c>
      <c r="H279" s="28">
        <f t="shared" si="21"/>
        <v>0</v>
      </c>
      <c r="I279" s="28">
        <f t="shared" si="22"/>
        <v>0</v>
      </c>
      <c r="J279" s="28">
        <f t="shared" si="23"/>
        <v>0</v>
      </c>
      <c r="K279" s="5" t="s">
        <v>76</v>
      </c>
    </row>
    <row r="280" spans="1:11" x14ac:dyDescent="0.25">
      <c r="A280" s="3">
        <v>271</v>
      </c>
      <c r="B280" s="55" t="s">
        <v>60</v>
      </c>
      <c r="C280" s="5" t="s">
        <v>21</v>
      </c>
      <c r="D280" s="38">
        <f>D279*1.23</f>
        <v>6.15</v>
      </c>
      <c r="E280" s="66"/>
      <c r="F280" s="65"/>
      <c r="G280" s="26">
        <f t="shared" si="20"/>
        <v>0</v>
      </c>
      <c r="H280" s="26">
        <f t="shared" si="21"/>
        <v>0</v>
      </c>
      <c r="I280" s="26">
        <f t="shared" si="22"/>
        <v>0</v>
      </c>
      <c r="J280" s="26">
        <f t="shared" si="23"/>
        <v>0</v>
      </c>
      <c r="K280" s="5" t="s">
        <v>76</v>
      </c>
    </row>
    <row r="281" spans="1:11" x14ac:dyDescent="0.25">
      <c r="A281" s="3">
        <v>272</v>
      </c>
      <c r="B281" s="55" t="s">
        <v>64</v>
      </c>
      <c r="C281" s="5" t="s">
        <v>21</v>
      </c>
      <c r="D281" s="38">
        <f>D279*8.16</f>
        <v>40.799999999999997</v>
      </c>
      <c r="E281" s="66"/>
      <c r="F281" s="65"/>
      <c r="G281" s="26">
        <f t="shared" si="20"/>
        <v>0</v>
      </c>
      <c r="H281" s="26">
        <f t="shared" si="21"/>
        <v>0</v>
      </c>
      <c r="I281" s="26">
        <f t="shared" si="22"/>
        <v>0</v>
      </c>
      <c r="J281" s="26">
        <f t="shared" si="23"/>
        <v>0</v>
      </c>
      <c r="K281" s="5" t="s">
        <v>76</v>
      </c>
    </row>
    <row r="282" spans="1:11" x14ac:dyDescent="0.25">
      <c r="A282" s="3">
        <v>273</v>
      </c>
      <c r="B282" s="56" t="s">
        <v>87</v>
      </c>
      <c r="C282" s="25" t="s">
        <v>19</v>
      </c>
      <c r="D282" s="38">
        <f>D279*2</f>
        <v>10</v>
      </c>
      <c r="E282" s="66"/>
      <c r="F282" s="65"/>
      <c r="G282" s="26">
        <f t="shared" si="20"/>
        <v>0</v>
      </c>
      <c r="H282" s="26">
        <f t="shared" si="21"/>
        <v>0</v>
      </c>
      <c r="I282" s="26">
        <f t="shared" si="22"/>
        <v>0</v>
      </c>
      <c r="J282" s="26">
        <f t="shared" si="23"/>
        <v>0</v>
      </c>
      <c r="K282" s="5" t="s">
        <v>76</v>
      </c>
    </row>
    <row r="283" spans="1:11" ht="27.6" x14ac:dyDescent="0.25">
      <c r="A283" s="3">
        <v>274</v>
      </c>
      <c r="B283" s="54" t="s">
        <v>42</v>
      </c>
      <c r="C283" s="14" t="s">
        <v>19</v>
      </c>
      <c r="D283" s="39">
        <f>5*39-6</f>
        <v>189</v>
      </c>
      <c r="E283" s="67"/>
      <c r="F283" s="68"/>
      <c r="G283" s="28">
        <f t="shared" si="20"/>
        <v>0</v>
      </c>
      <c r="H283" s="28">
        <f t="shared" si="21"/>
        <v>0</v>
      </c>
      <c r="I283" s="28">
        <f t="shared" si="22"/>
        <v>0</v>
      </c>
      <c r="J283" s="28">
        <f t="shared" si="23"/>
        <v>0</v>
      </c>
      <c r="K283" s="5" t="s">
        <v>76</v>
      </c>
    </row>
    <row r="284" spans="1:11" x14ac:dyDescent="0.25">
      <c r="A284" s="3">
        <v>275</v>
      </c>
      <c r="B284" s="55" t="s">
        <v>26</v>
      </c>
      <c r="C284" s="5" t="s">
        <v>21</v>
      </c>
      <c r="D284" s="38">
        <f>D283*2.14</f>
        <v>404.46000000000004</v>
      </c>
      <c r="E284" s="72"/>
      <c r="F284" s="65"/>
      <c r="G284" s="26">
        <f t="shared" si="20"/>
        <v>0</v>
      </c>
      <c r="H284" s="26">
        <f t="shared" si="21"/>
        <v>0</v>
      </c>
      <c r="I284" s="26">
        <f t="shared" si="22"/>
        <v>0</v>
      </c>
      <c r="J284" s="26">
        <f t="shared" si="23"/>
        <v>0</v>
      </c>
      <c r="K284" s="5" t="s">
        <v>76</v>
      </c>
    </row>
    <row r="285" spans="1:11" x14ac:dyDescent="0.25">
      <c r="A285" s="3">
        <v>276</v>
      </c>
      <c r="B285" s="55" t="s">
        <v>27</v>
      </c>
      <c r="C285" s="5" t="s">
        <v>21</v>
      </c>
      <c r="D285" s="38">
        <f>D283*1.58</f>
        <v>298.62</v>
      </c>
      <c r="E285" s="72"/>
      <c r="F285" s="65"/>
      <c r="G285" s="26">
        <f t="shared" si="20"/>
        <v>0</v>
      </c>
      <c r="H285" s="26">
        <f t="shared" si="21"/>
        <v>0</v>
      </c>
      <c r="I285" s="26">
        <f t="shared" si="22"/>
        <v>0</v>
      </c>
      <c r="J285" s="26">
        <f t="shared" si="23"/>
        <v>0</v>
      </c>
      <c r="K285" s="5" t="s">
        <v>76</v>
      </c>
    </row>
    <row r="286" spans="1:11" x14ac:dyDescent="0.25">
      <c r="A286" s="3">
        <v>277</v>
      </c>
      <c r="B286" s="56" t="s">
        <v>43</v>
      </c>
      <c r="C286" s="5" t="s">
        <v>21</v>
      </c>
      <c r="D286" s="38">
        <f>D283*33.78+85</f>
        <v>6469.42</v>
      </c>
      <c r="E286" s="66"/>
      <c r="F286" s="65"/>
      <c r="G286" s="26">
        <f t="shared" si="20"/>
        <v>0</v>
      </c>
      <c r="H286" s="26">
        <f t="shared" si="21"/>
        <v>0</v>
      </c>
      <c r="I286" s="26">
        <f t="shared" si="22"/>
        <v>0</v>
      </c>
      <c r="J286" s="26">
        <f t="shared" si="23"/>
        <v>0</v>
      </c>
      <c r="K286" s="5" t="s">
        <v>76</v>
      </c>
    </row>
    <row r="287" spans="1:11" x14ac:dyDescent="0.25">
      <c r="A287" s="3">
        <v>278</v>
      </c>
      <c r="B287" s="56" t="s">
        <v>86</v>
      </c>
      <c r="C287" s="5" t="s">
        <v>19</v>
      </c>
      <c r="D287" s="38">
        <f>D283*4</f>
        <v>756</v>
      </c>
      <c r="E287" s="66"/>
      <c r="F287" s="65"/>
      <c r="G287" s="26">
        <f t="shared" si="20"/>
        <v>0</v>
      </c>
      <c r="H287" s="26">
        <f t="shared" si="21"/>
        <v>0</v>
      </c>
      <c r="I287" s="26">
        <f t="shared" si="22"/>
        <v>0</v>
      </c>
      <c r="J287" s="26">
        <f t="shared" si="23"/>
        <v>0</v>
      </c>
      <c r="K287" s="5" t="s">
        <v>76</v>
      </c>
    </row>
    <row r="288" spans="1:11" ht="27.6" x14ac:dyDescent="0.25">
      <c r="A288" s="3">
        <v>279</v>
      </c>
      <c r="B288" s="54" t="s">
        <v>44</v>
      </c>
      <c r="C288" s="14" t="s">
        <v>19</v>
      </c>
      <c r="D288" s="39">
        <f>5*24</f>
        <v>120</v>
      </c>
      <c r="E288" s="67"/>
      <c r="F288" s="68"/>
      <c r="G288" s="28">
        <f t="shared" si="20"/>
        <v>0</v>
      </c>
      <c r="H288" s="28">
        <f t="shared" si="21"/>
        <v>0</v>
      </c>
      <c r="I288" s="28">
        <f t="shared" si="22"/>
        <v>0</v>
      </c>
      <c r="J288" s="28">
        <f t="shared" si="23"/>
        <v>0</v>
      </c>
      <c r="K288" s="5" t="s">
        <v>76</v>
      </c>
    </row>
    <row r="289" spans="1:12" x14ac:dyDescent="0.25">
      <c r="A289" s="3">
        <v>280</v>
      </c>
      <c r="B289" s="55" t="s">
        <v>30</v>
      </c>
      <c r="C289" s="5" t="s">
        <v>21</v>
      </c>
      <c r="D289" s="38">
        <f>D288*3.11</f>
        <v>373.2</v>
      </c>
      <c r="E289" s="72"/>
      <c r="F289" s="65"/>
      <c r="G289" s="26">
        <f t="shared" si="20"/>
        <v>0</v>
      </c>
      <c r="H289" s="26">
        <f t="shared" si="21"/>
        <v>0</v>
      </c>
      <c r="I289" s="26">
        <f t="shared" si="22"/>
        <v>0</v>
      </c>
      <c r="J289" s="26">
        <f t="shared" si="23"/>
        <v>0</v>
      </c>
      <c r="K289" s="5" t="s">
        <v>76</v>
      </c>
    </row>
    <row r="290" spans="1:12" x14ac:dyDescent="0.25">
      <c r="A290" s="3">
        <v>281</v>
      </c>
      <c r="B290" s="56" t="s">
        <v>66</v>
      </c>
      <c r="C290" s="5" t="s">
        <v>21</v>
      </c>
      <c r="D290" s="38">
        <f>D288*1.55</f>
        <v>186</v>
      </c>
      <c r="E290" s="66"/>
      <c r="F290" s="65"/>
      <c r="G290" s="26">
        <f t="shared" si="20"/>
        <v>0</v>
      </c>
      <c r="H290" s="26">
        <f t="shared" si="21"/>
        <v>0</v>
      </c>
      <c r="I290" s="26">
        <f t="shared" si="22"/>
        <v>0</v>
      </c>
      <c r="J290" s="26">
        <f t="shared" si="23"/>
        <v>0</v>
      </c>
      <c r="K290" s="5" t="s">
        <v>76</v>
      </c>
    </row>
    <row r="291" spans="1:12" x14ac:dyDescent="0.25">
      <c r="A291" s="3">
        <v>282</v>
      </c>
      <c r="B291" s="55" t="s">
        <v>31</v>
      </c>
      <c r="C291" s="5" t="s">
        <v>21</v>
      </c>
      <c r="D291" s="38">
        <f>D288*2.37</f>
        <v>284.40000000000003</v>
      </c>
      <c r="E291" s="72"/>
      <c r="F291" s="65"/>
      <c r="G291" s="26">
        <f t="shared" si="20"/>
        <v>0</v>
      </c>
      <c r="H291" s="26">
        <f t="shared" si="21"/>
        <v>0</v>
      </c>
      <c r="I291" s="26">
        <f t="shared" si="22"/>
        <v>0</v>
      </c>
      <c r="J291" s="26">
        <f t="shared" si="23"/>
        <v>0</v>
      </c>
      <c r="K291" s="5" t="s">
        <v>76</v>
      </c>
    </row>
    <row r="292" spans="1:12" x14ac:dyDescent="0.25">
      <c r="A292" s="3">
        <v>283</v>
      </c>
      <c r="B292" s="56" t="s">
        <v>65</v>
      </c>
      <c r="C292" s="5" t="s">
        <v>21</v>
      </c>
      <c r="D292" s="38">
        <f>D288*36.8</f>
        <v>4416</v>
      </c>
      <c r="E292" s="66"/>
      <c r="F292" s="65"/>
      <c r="G292" s="26">
        <f t="shared" si="20"/>
        <v>0</v>
      </c>
      <c r="H292" s="26">
        <f t="shared" si="21"/>
        <v>0</v>
      </c>
      <c r="I292" s="26">
        <f t="shared" si="22"/>
        <v>0</v>
      </c>
      <c r="J292" s="26">
        <f t="shared" si="23"/>
        <v>0</v>
      </c>
      <c r="K292" s="5" t="s">
        <v>76</v>
      </c>
    </row>
    <row r="293" spans="1:12" x14ac:dyDescent="0.25">
      <c r="A293" s="3">
        <v>284</v>
      </c>
      <c r="B293" s="56" t="s">
        <v>86</v>
      </c>
      <c r="C293" s="5" t="s">
        <v>19</v>
      </c>
      <c r="D293" s="38">
        <f>D288*4</f>
        <v>480</v>
      </c>
      <c r="E293" s="66"/>
      <c r="F293" s="65"/>
      <c r="G293" s="26">
        <f t="shared" si="20"/>
        <v>0</v>
      </c>
      <c r="H293" s="26">
        <f t="shared" si="21"/>
        <v>0</v>
      </c>
      <c r="I293" s="26">
        <f t="shared" si="22"/>
        <v>0</v>
      </c>
      <c r="J293" s="26">
        <f t="shared" si="23"/>
        <v>0</v>
      </c>
      <c r="K293" s="5" t="s">
        <v>76</v>
      </c>
    </row>
    <row r="294" spans="1:12" ht="27.6" x14ac:dyDescent="0.25">
      <c r="A294" s="3">
        <v>285</v>
      </c>
      <c r="B294" s="54" t="s">
        <v>45</v>
      </c>
      <c r="C294" s="14" t="s">
        <v>19</v>
      </c>
      <c r="D294" s="39">
        <f>5*6</f>
        <v>30</v>
      </c>
      <c r="E294" s="67"/>
      <c r="F294" s="68"/>
      <c r="G294" s="28">
        <f t="shared" si="20"/>
        <v>0</v>
      </c>
      <c r="H294" s="28">
        <f t="shared" si="21"/>
        <v>0</v>
      </c>
      <c r="I294" s="28">
        <f t="shared" si="22"/>
        <v>0</v>
      </c>
      <c r="J294" s="28">
        <f t="shared" si="23"/>
        <v>0</v>
      </c>
      <c r="K294" s="5" t="s">
        <v>76</v>
      </c>
    </row>
    <row r="295" spans="1:12" x14ac:dyDescent="0.25">
      <c r="A295" s="3">
        <v>286</v>
      </c>
      <c r="B295" s="55" t="s">
        <v>30</v>
      </c>
      <c r="C295" s="5" t="s">
        <v>21</v>
      </c>
      <c r="D295" s="38">
        <f>D294*3.11</f>
        <v>93.3</v>
      </c>
      <c r="E295" s="72"/>
      <c r="F295" s="65"/>
      <c r="G295" s="26">
        <f t="shared" si="20"/>
        <v>0</v>
      </c>
      <c r="H295" s="26">
        <f t="shared" si="21"/>
        <v>0</v>
      </c>
      <c r="I295" s="26">
        <f t="shared" si="22"/>
        <v>0</v>
      </c>
      <c r="J295" s="26">
        <f t="shared" si="23"/>
        <v>0</v>
      </c>
      <c r="K295" s="5" t="s">
        <v>76</v>
      </c>
    </row>
    <row r="296" spans="1:12" x14ac:dyDescent="0.25">
      <c r="A296" s="3">
        <v>287</v>
      </c>
      <c r="B296" s="56" t="s">
        <v>66</v>
      </c>
      <c r="C296" s="5" t="s">
        <v>21</v>
      </c>
      <c r="D296" s="38">
        <f>D294*1.55</f>
        <v>46.5</v>
      </c>
      <c r="E296" s="66"/>
      <c r="F296" s="65"/>
      <c r="G296" s="26">
        <f t="shared" si="20"/>
        <v>0</v>
      </c>
      <c r="H296" s="26">
        <f t="shared" si="21"/>
        <v>0</v>
      </c>
      <c r="I296" s="26">
        <f t="shared" si="22"/>
        <v>0</v>
      </c>
      <c r="J296" s="26">
        <f t="shared" si="23"/>
        <v>0</v>
      </c>
      <c r="K296" s="5" t="s">
        <v>76</v>
      </c>
    </row>
    <row r="297" spans="1:12" x14ac:dyDescent="0.25">
      <c r="A297" s="3">
        <v>288</v>
      </c>
      <c r="B297" s="55" t="s">
        <v>31</v>
      </c>
      <c r="C297" s="5" t="s">
        <v>21</v>
      </c>
      <c r="D297" s="38">
        <f>D294*2.37</f>
        <v>71.100000000000009</v>
      </c>
      <c r="E297" s="72"/>
      <c r="F297" s="65"/>
      <c r="G297" s="26">
        <f t="shared" si="20"/>
        <v>0</v>
      </c>
      <c r="H297" s="26">
        <f t="shared" si="21"/>
        <v>0</v>
      </c>
      <c r="I297" s="26">
        <f t="shared" si="22"/>
        <v>0</v>
      </c>
      <c r="J297" s="26">
        <f t="shared" si="23"/>
        <v>0</v>
      </c>
      <c r="K297" s="5" t="s">
        <v>76</v>
      </c>
    </row>
    <row r="298" spans="1:12" x14ac:dyDescent="0.25">
      <c r="A298" s="3">
        <v>289</v>
      </c>
      <c r="B298" s="56" t="s">
        <v>65</v>
      </c>
      <c r="C298" s="5" t="s">
        <v>21</v>
      </c>
      <c r="D298" s="38">
        <f>D294*36.8</f>
        <v>1104</v>
      </c>
      <c r="E298" s="66"/>
      <c r="F298" s="65"/>
      <c r="G298" s="26">
        <f t="shared" si="20"/>
        <v>0</v>
      </c>
      <c r="H298" s="26">
        <f t="shared" si="21"/>
        <v>0</v>
      </c>
      <c r="I298" s="26">
        <f t="shared" si="22"/>
        <v>0</v>
      </c>
      <c r="J298" s="26">
        <f t="shared" si="23"/>
        <v>0</v>
      </c>
      <c r="K298" s="5" t="s">
        <v>76</v>
      </c>
    </row>
    <row r="299" spans="1:12" x14ac:dyDescent="0.25">
      <c r="A299" s="3">
        <v>290</v>
      </c>
      <c r="B299" s="56" t="s">
        <v>86</v>
      </c>
      <c r="C299" s="5" t="s">
        <v>19</v>
      </c>
      <c r="D299" s="38">
        <f>D294*4</f>
        <v>120</v>
      </c>
      <c r="E299" s="66"/>
      <c r="F299" s="65"/>
      <c r="G299" s="26">
        <f t="shared" si="20"/>
        <v>0</v>
      </c>
      <c r="H299" s="26">
        <f t="shared" si="21"/>
        <v>0</v>
      </c>
      <c r="I299" s="26">
        <f t="shared" si="22"/>
        <v>0</v>
      </c>
      <c r="J299" s="26">
        <f t="shared" si="23"/>
        <v>0</v>
      </c>
      <c r="K299" s="5" t="s">
        <v>76</v>
      </c>
    </row>
    <row r="300" spans="1:12" x14ac:dyDescent="0.25">
      <c r="A300" s="3">
        <v>291</v>
      </c>
      <c r="B300" s="51" t="s">
        <v>101</v>
      </c>
      <c r="C300" s="21"/>
      <c r="D300" s="45"/>
      <c r="E300" s="76"/>
      <c r="F300" s="76"/>
      <c r="G300" s="45"/>
      <c r="H300" s="45"/>
      <c r="I300" s="45"/>
      <c r="J300" s="45"/>
      <c r="K300" s="5" t="s">
        <v>76</v>
      </c>
    </row>
    <row r="301" spans="1:12" ht="49.5" customHeight="1" x14ac:dyDescent="0.25">
      <c r="A301" s="3">
        <v>292</v>
      </c>
      <c r="B301" s="52" t="s">
        <v>82</v>
      </c>
      <c r="C301" s="5" t="s">
        <v>4</v>
      </c>
      <c r="D301" s="38">
        <f>3*59.6</f>
        <v>178.8</v>
      </c>
      <c r="E301" s="64"/>
      <c r="F301" s="65"/>
      <c r="G301" s="26">
        <f t="shared" si="20"/>
        <v>0</v>
      </c>
      <c r="H301" s="26">
        <f t="shared" si="21"/>
        <v>0</v>
      </c>
      <c r="I301" s="26">
        <f t="shared" si="22"/>
        <v>0</v>
      </c>
      <c r="J301" s="26">
        <f t="shared" si="23"/>
        <v>0</v>
      </c>
      <c r="K301" s="5" t="s">
        <v>76</v>
      </c>
    </row>
    <row r="302" spans="1:12" ht="27.6" x14ac:dyDescent="0.25">
      <c r="A302" s="3">
        <v>293</v>
      </c>
      <c r="B302" s="53" t="s">
        <v>80</v>
      </c>
      <c r="C302" s="3" t="s">
        <v>4</v>
      </c>
      <c r="D302" s="38">
        <f>3*36</f>
        <v>108</v>
      </c>
      <c r="E302" s="64"/>
      <c r="F302" s="65"/>
      <c r="G302" s="26">
        <f t="shared" si="20"/>
        <v>0</v>
      </c>
      <c r="H302" s="26">
        <f t="shared" si="21"/>
        <v>0</v>
      </c>
      <c r="I302" s="26">
        <f t="shared" si="22"/>
        <v>0</v>
      </c>
      <c r="J302" s="26">
        <f t="shared" si="23"/>
        <v>0</v>
      </c>
      <c r="K302" s="5" t="s">
        <v>76</v>
      </c>
      <c r="L302" s="16"/>
    </row>
    <row r="303" spans="1:12" ht="126.75" customHeight="1" x14ac:dyDescent="0.25">
      <c r="A303" s="3">
        <v>294</v>
      </c>
      <c r="B303" s="53" t="s">
        <v>79</v>
      </c>
      <c r="C303" s="3" t="s">
        <v>4</v>
      </c>
      <c r="D303" s="38">
        <f>3*224.6</f>
        <v>673.8</v>
      </c>
      <c r="E303" s="64"/>
      <c r="F303" s="65"/>
      <c r="G303" s="26">
        <f t="shared" si="20"/>
        <v>0</v>
      </c>
      <c r="H303" s="26">
        <f t="shared" si="21"/>
        <v>0</v>
      </c>
      <c r="I303" s="26">
        <f t="shared" si="22"/>
        <v>0</v>
      </c>
      <c r="J303" s="26">
        <f t="shared" si="23"/>
        <v>0</v>
      </c>
      <c r="K303" s="5" t="s">
        <v>76</v>
      </c>
    </row>
    <row r="304" spans="1:12" ht="123" customHeight="1" x14ac:dyDescent="0.25">
      <c r="A304" s="3">
        <v>295</v>
      </c>
      <c r="B304" s="53" t="s">
        <v>78</v>
      </c>
      <c r="C304" s="3" t="s">
        <v>3</v>
      </c>
      <c r="D304" s="38">
        <f>3*58.5</f>
        <v>175.5</v>
      </c>
      <c r="E304" s="66"/>
      <c r="F304" s="65"/>
      <c r="G304" s="26">
        <f t="shared" si="20"/>
        <v>0</v>
      </c>
      <c r="H304" s="26">
        <f t="shared" si="21"/>
        <v>0</v>
      </c>
      <c r="I304" s="26">
        <f t="shared" si="22"/>
        <v>0</v>
      </c>
      <c r="J304" s="26">
        <f t="shared" si="23"/>
        <v>0</v>
      </c>
      <c r="K304" s="5" t="s">
        <v>76</v>
      </c>
      <c r="L304" s="16"/>
    </row>
    <row r="305" spans="1:11" ht="27.6" x14ac:dyDescent="0.25">
      <c r="A305" s="3">
        <v>296</v>
      </c>
      <c r="B305" s="54" t="s">
        <v>35</v>
      </c>
      <c r="C305" s="14" t="s">
        <v>19</v>
      </c>
      <c r="D305" s="39">
        <f>3*6</f>
        <v>18</v>
      </c>
      <c r="E305" s="67"/>
      <c r="F305" s="68"/>
      <c r="G305" s="28">
        <f t="shared" si="20"/>
        <v>0</v>
      </c>
      <c r="H305" s="28">
        <f t="shared" si="21"/>
        <v>0</v>
      </c>
      <c r="I305" s="28">
        <f t="shared" si="22"/>
        <v>0</v>
      </c>
      <c r="J305" s="28">
        <f t="shared" si="23"/>
        <v>0</v>
      </c>
      <c r="K305" s="5" t="s">
        <v>76</v>
      </c>
    </row>
    <row r="306" spans="1:11" x14ac:dyDescent="0.25">
      <c r="A306" s="3">
        <v>297</v>
      </c>
      <c r="B306" s="55" t="s">
        <v>53</v>
      </c>
      <c r="C306" s="5" t="s">
        <v>21</v>
      </c>
      <c r="D306" s="38">
        <f>D305*1.23</f>
        <v>22.14</v>
      </c>
      <c r="E306" s="66"/>
      <c r="F306" s="65"/>
      <c r="G306" s="26">
        <f t="shared" si="20"/>
        <v>0</v>
      </c>
      <c r="H306" s="26">
        <f t="shared" si="21"/>
        <v>0</v>
      </c>
      <c r="I306" s="26">
        <f t="shared" si="22"/>
        <v>0</v>
      </c>
      <c r="J306" s="26">
        <f t="shared" si="23"/>
        <v>0</v>
      </c>
      <c r="K306" s="5" t="s">
        <v>76</v>
      </c>
    </row>
    <row r="307" spans="1:11" x14ac:dyDescent="0.25">
      <c r="A307" s="3">
        <v>298</v>
      </c>
      <c r="B307" s="55" t="s">
        <v>46</v>
      </c>
      <c r="C307" s="5" t="s">
        <v>21</v>
      </c>
      <c r="D307" s="38">
        <f>D305*8.33</f>
        <v>149.94</v>
      </c>
      <c r="E307" s="66"/>
      <c r="F307" s="65"/>
      <c r="G307" s="26">
        <f t="shared" si="20"/>
        <v>0</v>
      </c>
      <c r="H307" s="26">
        <f t="shared" si="21"/>
        <v>0</v>
      </c>
      <c r="I307" s="26">
        <f t="shared" si="22"/>
        <v>0</v>
      </c>
      <c r="J307" s="26">
        <f t="shared" si="23"/>
        <v>0</v>
      </c>
      <c r="K307" s="5" t="s">
        <v>76</v>
      </c>
    </row>
    <row r="308" spans="1:11" x14ac:dyDescent="0.25">
      <c r="A308" s="3">
        <v>299</v>
      </c>
      <c r="B308" s="56" t="s">
        <v>87</v>
      </c>
      <c r="C308" s="25" t="s">
        <v>19</v>
      </c>
      <c r="D308" s="38">
        <f>D305*2</f>
        <v>36</v>
      </c>
      <c r="E308" s="66"/>
      <c r="F308" s="65"/>
      <c r="G308" s="26">
        <f t="shared" si="20"/>
        <v>0</v>
      </c>
      <c r="H308" s="26">
        <f t="shared" si="21"/>
        <v>0</v>
      </c>
      <c r="I308" s="26">
        <f t="shared" si="22"/>
        <v>0</v>
      </c>
      <c r="J308" s="26">
        <f t="shared" si="23"/>
        <v>0</v>
      </c>
      <c r="K308" s="5" t="s">
        <v>76</v>
      </c>
    </row>
    <row r="309" spans="1:11" ht="27.6" x14ac:dyDescent="0.25">
      <c r="A309" s="3">
        <v>300</v>
      </c>
      <c r="B309" s="54" t="s">
        <v>22</v>
      </c>
      <c r="C309" s="14" t="s">
        <v>19</v>
      </c>
      <c r="D309" s="39">
        <f>3*14</f>
        <v>42</v>
      </c>
      <c r="E309" s="67"/>
      <c r="F309" s="68"/>
      <c r="G309" s="28">
        <f t="shared" si="20"/>
        <v>0</v>
      </c>
      <c r="H309" s="28">
        <f t="shared" si="21"/>
        <v>0</v>
      </c>
      <c r="I309" s="28">
        <f t="shared" si="22"/>
        <v>0</v>
      </c>
      <c r="J309" s="28">
        <f t="shared" si="23"/>
        <v>0</v>
      </c>
      <c r="K309" s="5" t="s">
        <v>76</v>
      </c>
    </row>
    <row r="310" spans="1:11" x14ac:dyDescent="0.25">
      <c r="A310" s="3">
        <v>301</v>
      </c>
      <c r="B310" s="56" t="s">
        <v>66</v>
      </c>
      <c r="C310" s="5" t="s">
        <v>21</v>
      </c>
      <c r="D310" s="38">
        <f>D309*0.93</f>
        <v>39.06</v>
      </c>
      <c r="E310" s="66"/>
      <c r="F310" s="65"/>
      <c r="G310" s="26">
        <f t="shared" si="20"/>
        <v>0</v>
      </c>
      <c r="H310" s="26">
        <f t="shared" si="21"/>
        <v>0</v>
      </c>
      <c r="I310" s="26">
        <f t="shared" si="22"/>
        <v>0</v>
      </c>
      <c r="J310" s="26">
        <f t="shared" si="23"/>
        <v>0</v>
      </c>
      <c r="K310" s="5" t="s">
        <v>76</v>
      </c>
    </row>
    <row r="311" spans="1:11" x14ac:dyDescent="0.25">
      <c r="A311" s="3">
        <v>302</v>
      </c>
      <c r="B311" s="55" t="s">
        <v>47</v>
      </c>
      <c r="C311" s="5" t="s">
        <v>21</v>
      </c>
      <c r="D311" s="38">
        <f>D309*13.42</f>
        <v>563.64</v>
      </c>
      <c r="E311" s="66"/>
      <c r="F311" s="65"/>
      <c r="G311" s="26">
        <f t="shared" si="20"/>
        <v>0</v>
      </c>
      <c r="H311" s="26">
        <f t="shared" si="21"/>
        <v>0</v>
      </c>
      <c r="I311" s="26">
        <f t="shared" si="22"/>
        <v>0</v>
      </c>
      <c r="J311" s="26">
        <f t="shared" si="23"/>
        <v>0</v>
      </c>
      <c r="K311" s="5" t="s">
        <v>76</v>
      </c>
    </row>
    <row r="312" spans="1:11" ht="27.6" x14ac:dyDescent="0.25">
      <c r="A312" s="3">
        <v>303</v>
      </c>
      <c r="B312" s="54" t="s">
        <v>36</v>
      </c>
      <c r="C312" s="14" t="s">
        <v>19</v>
      </c>
      <c r="D312" s="39">
        <f>3*2</f>
        <v>6</v>
      </c>
      <c r="E312" s="67"/>
      <c r="F312" s="68"/>
      <c r="G312" s="28">
        <f t="shared" si="20"/>
        <v>0</v>
      </c>
      <c r="H312" s="28">
        <f t="shared" si="21"/>
        <v>0</v>
      </c>
      <c r="I312" s="28">
        <f t="shared" si="22"/>
        <v>0</v>
      </c>
      <c r="J312" s="28">
        <f t="shared" si="23"/>
        <v>0</v>
      </c>
      <c r="K312" s="5" t="s">
        <v>76</v>
      </c>
    </row>
    <row r="313" spans="1:11" x14ac:dyDescent="0.25">
      <c r="A313" s="3">
        <v>304</v>
      </c>
      <c r="B313" s="56" t="s">
        <v>66</v>
      </c>
      <c r="C313" s="5" t="s">
        <v>21</v>
      </c>
      <c r="D313" s="38">
        <f>D312*0.93</f>
        <v>5.58</v>
      </c>
      <c r="E313" s="66"/>
      <c r="F313" s="65"/>
      <c r="G313" s="26">
        <f t="shared" si="20"/>
        <v>0</v>
      </c>
      <c r="H313" s="26">
        <f t="shared" si="21"/>
        <v>0</v>
      </c>
      <c r="I313" s="26">
        <f t="shared" si="22"/>
        <v>0</v>
      </c>
      <c r="J313" s="26">
        <f t="shared" si="23"/>
        <v>0</v>
      </c>
      <c r="K313" s="5" t="s">
        <v>76</v>
      </c>
    </row>
    <row r="314" spans="1:11" x14ac:dyDescent="0.25">
      <c r="A314" s="3">
        <v>305</v>
      </c>
      <c r="B314" s="55" t="s">
        <v>56</v>
      </c>
      <c r="C314" s="5" t="s">
        <v>21</v>
      </c>
      <c r="D314" s="38">
        <f>D312*2.6</f>
        <v>15.600000000000001</v>
      </c>
      <c r="E314" s="66"/>
      <c r="F314" s="65"/>
      <c r="G314" s="26">
        <f t="shared" si="20"/>
        <v>0</v>
      </c>
      <c r="H314" s="26">
        <f t="shared" si="21"/>
        <v>0</v>
      </c>
      <c r="I314" s="26">
        <f t="shared" si="22"/>
        <v>0</v>
      </c>
      <c r="J314" s="26">
        <f t="shared" si="23"/>
        <v>0</v>
      </c>
      <c r="K314" s="5" t="s">
        <v>76</v>
      </c>
    </row>
    <row r="315" spans="1:11" x14ac:dyDescent="0.25">
      <c r="A315" s="3">
        <v>306</v>
      </c>
      <c r="B315" s="55" t="s">
        <v>59</v>
      </c>
      <c r="C315" s="5" t="s">
        <v>21</v>
      </c>
      <c r="D315" s="38">
        <f>D312*13.16</f>
        <v>78.960000000000008</v>
      </c>
      <c r="E315" s="66"/>
      <c r="F315" s="65"/>
      <c r="G315" s="26">
        <f t="shared" si="20"/>
        <v>0</v>
      </c>
      <c r="H315" s="26">
        <f t="shared" si="21"/>
        <v>0</v>
      </c>
      <c r="I315" s="26">
        <f t="shared" si="22"/>
        <v>0</v>
      </c>
      <c r="J315" s="26">
        <f t="shared" si="23"/>
        <v>0</v>
      </c>
      <c r="K315" s="5" t="s">
        <v>76</v>
      </c>
    </row>
    <row r="316" spans="1:11" x14ac:dyDescent="0.25">
      <c r="A316" s="3">
        <v>307</v>
      </c>
      <c r="B316" s="56" t="s">
        <v>87</v>
      </c>
      <c r="C316" s="25" t="s">
        <v>19</v>
      </c>
      <c r="D316" s="38">
        <f>D312*2</f>
        <v>12</v>
      </c>
      <c r="E316" s="66"/>
      <c r="F316" s="65"/>
      <c r="G316" s="26">
        <f t="shared" si="20"/>
        <v>0</v>
      </c>
      <c r="H316" s="26">
        <f t="shared" si="21"/>
        <v>0</v>
      </c>
      <c r="I316" s="26">
        <f t="shared" si="22"/>
        <v>0</v>
      </c>
      <c r="J316" s="26">
        <f t="shared" si="23"/>
        <v>0</v>
      </c>
      <c r="K316" s="5" t="s">
        <v>76</v>
      </c>
    </row>
    <row r="317" spans="1:11" ht="27.6" x14ac:dyDescent="0.25">
      <c r="A317" s="3">
        <v>308</v>
      </c>
      <c r="B317" s="54" t="s">
        <v>37</v>
      </c>
      <c r="C317" s="14" t="s">
        <v>19</v>
      </c>
      <c r="D317" s="39">
        <f>3*1</f>
        <v>3</v>
      </c>
      <c r="E317" s="67"/>
      <c r="F317" s="68"/>
      <c r="G317" s="28">
        <f t="shared" si="20"/>
        <v>0</v>
      </c>
      <c r="H317" s="28">
        <f t="shared" si="21"/>
        <v>0</v>
      </c>
      <c r="I317" s="28">
        <f t="shared" si="22"/>
        <v>0</v>
      </c>
      <c r="J317" s="28">
        <f t="shared" si="23"/>
        <v>0</v>
      </c>
      <c r="K317" s="5" t="s">
        <v>76</v>
      </c>
    </row>
    <row r="318" spans="1:11" x14ac:dyDescent="0.25">
      <c r="A318" s="3">
        <v>309</v>
      </c>
      <c r="B318" s="55" t="s">
        <v>60</v>
      </c>
      <c r="C318" s="5" t="s">
        <v>21</v>
      </c>
      <c r="D318" s="38">
        <f>D317*1.23</f>
        <v>3.69</v>
      </c>
      <c r="E318" s="66"/>
      <c r="F318" s="65"/>
      <c r="G318" s="26">
        <f t="shared" si="20"/>
        <v>0</v>
      </c>
      <c r="H318" s="26">
        <f t="shared" si="21"/>
        <v>0</v>
      </c>
      <c r="I318" s="26">
        <f t="shared" si="22"/>
        <v>0</v>
      </c>
      <c r="J318" s="26">
        <f t="shared" si="23"/>
        <v>0</v>
      </c>
      <c r="K318" s="5" t="s">
        <v>76</v>
      </c>
    </row>
    <row r="319" spans="1:11" x14ac:dyDescent="0.25">
      <c r="A319" s="3">
        <v>310</v>
      </c>
      <c r="B319" s="55" t="s">
        <v>61</v>
      </c>
      <c r="C319" s="5" t="s">
        <v>21</v>
      </c>
      <c r="D319" s="38">
        <f>D317*11.91</f>
        <v>35.730000000000004</v>
      </c>
      <c r="E319" s="66"/>
      <c r="F319" s="65"/>
      <c r="G319" s="26">
        <f t="shared" si="20"/>
        <v>0</v>
      </c>
      <c r="H319" s="26">
        <f t="shared" si="21"/>
        <v>0</v>
      </c>
      <c r="I319" s="26">
        <f t="shared" si="22"/>
        <v>0</v>
      </c>
      <c r="J319" s="26">
        <f t="shared" si="23"/>
        <v>0</v>
      </c>
      <c r="K319" s="5" t="s">
        <v>76</v>
      </c>
    </row>
    <row r="320" spans="1:11" x14ac:dyDescent="0.25">
      <c r="A320" s="3">
        <v>311</v>
      </c>
      <c r="B320" s="56" t="s">
        <v>87</v>
      </c>
      <c r="C320" s="25" t="s">
        <v>19</v>
      </c>
      <c r="D320" s="38">
        <f>D317*2</f>
        <v>6</v>
      </c>
      <c r="E320" s="66"/>
      <c r="F320" s="65"/>
      <c r="G320" s="26">
        <f t="shared" si="20"/>
        <v>0</v>
      </c>
      <c r="H320" s="26">
        <f t="shared" si="21"/>
        <v>0</v>
      </c>
      <c r="I320" s="26">
        <f t="shared" si="22"/>
        <v>0</v>
      </c>
      <c r="J320" s="26">
        <f t="shared" si="23"/>
        <v>0</v>
      </c>
      <c r="K320" s="5" t="s">
        <v>76</v>
      </c>
    </row>
    <row r="321" spans="1:11" ht="27.6" x14ac:dyDescent="0.25">
      <c r="A321" s="3">
        <v>312</v>
      </c>
      <c r="B321" s="54" t="s">
        <v>38</v>
      </c>
      <c r="C321" s="14" t="s">
        <v>19</v>
      </c>
      <c r="D321" s="39">
        <f>3*3</f>
        <v>9</v>
      </c>
      <c r="E321" s="67"/>
      <c r="F321" s="68"/>
      <c r="G321" s="28">
        <f t="shared" si="20"/>
        <v>0</v>
      </c>
      <c r="H321" s="28">
        <f t="shared" si="21"/>
        <v>0</v>
      </c>
      <c r="I321" s="28">
        <f t="shared" si="22"/>
        <v>0</v>
      </c>
      <c r="J321" s="28">
        <f t="shared" si="23"/>
        <v>0</v>
      </c>
      <c r="K321" s="5" t="s">
        <v>76</v>
      </c>
    </row>
    <row r="322" spans="1:11" x14ac:dyDescent="0.25">
      <c r="A322" s="3">
        <v>313</v>
      </c>
      <c r="B322" s="55" t="s">
        <v>60</v>
      </c>
      <c r="C322" s="5" t="s">
        <v>21</v>
      </c>
      <c r="D322" s="38">
        <f>D321*1.23</f>
        <v>11.07</v>
      </c>
      <c r="E322" s="66"/>
      <c r="F322" s="65"/>
      <c r="G322" s="26">
        <f t="shared" si="20"/>
        <v>0</v>
      </c>
      <c r="H322" s="26">
        <f t="shared" si="21"/>
        <v>0</v>
      </c>
      <c r="I322" s="26">
        <f t="shared" si="22"/>
        <v>0</v>
      </c>
      <c r="J322" s="26">
        <f t="shared" si="23"/>
        <v>0</v>
      </c>
      <c r="K322" s="5" t="s">
        <v>76</v>
      </c>
    </row>
    <row r="323" spans="1:11" x14ac:dyDescent="0.25">
      <c r="A323" s="3">
        <v>314</v>
      </c>
      <c r="B323" s="55" t="s">
        <v>62</v>
      </c>
      <c r="C323" s="5" t="s">
        <v>21</v>
      </c>
      <c r="D323" s="38">
        <f>D321*10.41</f>
        <v>93.69</v>
      </c>
      <c r="E323" s="66"/>
      <c r="F323" s="65"/>
      <c r="G323" s="26">
        <f t="shared" si="20"/>
        <v>0</v>
      </c>
      <c r="H323" s="26">
        <f t="shared" si="21"/>
        <v>0</v>
      </c>
      <c r="I323" s="26">
        <f t="shared" si="22"/>
        <v>0</v>
      </c>
      <c r="J323" s="26">
        <f t="shared" si="23"/>
        <v>0</v>
      </c>
      <c r="K323" s="5" t="s">
        <v>76</v>
      </c>
    </row>
    <row r="324" spans="1:11" x14ac:dyDescent="0.25">
      <c r="A324" s="3">
        <v>315</v>
      </c>
      <c r="B324" s="56" t="s">
        <v>87</v>
      </c>
      <c r="C324" s="25" t="s">
        <v>19</v>
      </c>
      <c r="D324" s="38">
        <f>D321*2</f>
        <v>18</v>
      </c>
      <c r="E324" s="66"/>
      <c r="F324" s="65"/>
      <c r="G324" s="26">
        <f t="shared" si="20"/>
        <v>0</v>
      </c>
      <c r="H324" s="26">
        <f t="shared" si="21"/>
        <v>0</v>
      </c>
      <c r="I324" s="26">
        <f t="shared" si="22"/>
        <v>0</v>
      </c>
      <c r="J324" s="26">
        <f t="shared" si="23"/>
        <v>0</v>
      </c>
      <c r="K324" s="5" t="s">
        <v>76</v>
      </c>
    </row>
    <row r="325" spans="1:11" ht="27.6" x14ac:dyDescent="0.25">
      <c r="A325" s="3">
        <v>316</v>
      </c>
      <c r="B325" s="54" t="s">
        <v>39</v>
      </c>
      <c r="C325" s="14" t="s">
        <v>19</v>
      </c>
      <c r="D325" s="39">
        <f>3*6</f>
        <v>18</v>
      </c>
      <c r="E325" s="67"/>
      <c r="F325" s="68"/>
      <c r="G325" s="28">
        <f t="shared" si="20"/>
        <v>0</v>
      </c>
      <c r="H325" s="28">
        <f t="shared" si="21"/>
        <v>0</v>
      </c>
      <c r="I325" s="28">
        <f t="shared" si="22"/>
        <v>0</v>
      </c>
      <c r="J325" s="28">
        <f t="shared" si="23"/>
        <v>0</v>
      </c>
      <c r="K325" s="5" t="s">
        <v>76</v>
      </c>
    </row>
    <row r="326" spans="1:11" x14ac:dyDescent="0.25">
      <c r="A326" s="3">
        <v>317</v>
      </c>
      <c r="B326" s="55" t="s">
        <v>63</v>
      </c>
      <c r="C326" s="5" t="s">
        <v>21</v>
      </c>
      <c r="D326" s="38">
        <f>D325*10.83</f>
        <v>194.94</v>
      </c>
      <c r="E326" s="66"/>
      <c r="F326" s="65"/>
      <c r="G326" s="26">
        <f t="shared" si="20"/>
        <v>0</v>
      </c>
      <c r="H326" s="26">
        <f t="shared" si="21"/>
        <v>0</v>
      </c>
      <c r="I326" s="26">
        <f t="shared" si="22"/>
        <v>0</v>
      </c>
      <c r="J326" s="26">
        <f t="shared" si="23"/>
        <v>0</v>
      </c>
      <c r="K326" s="5" t="s">
        <v>76</v>
      </c>
    </row>
    <row r="327" spans="1:11" ht="27.6" x14ac:dyDescent="0.25">
      <c r="A327" s="3">
        <v>318</v>
      </c>
      <c r="B327" s="54" t="s">
        <v>40</v>
      </c>
      <c r="C327" s="14" t="s">
        <v>19</v>
      </c>
      <c r="D327" s="39">
        <f>3*1</f>
        <v>3</v>
      </c>
      <c r="E327" s="67"/>
      <c r="F327" s="68"/>
      <c r="G327" s="28">
        <f t="shared" si="20"/>
        <v>0</v>
      </c>
      <c r="H327" s="28">
        <f t="shared" si="21"/>
        <v>0</v>
      </c>
      <c r="I327" s="28">
        <f t="shared" si="22"/>
        <v>0</v>
      </c>
      <c r="J327" s="28">
        <f t="shared" si="23"/>
        <v>0</v>
      </c>
      <c r="K327" s="5" t="s">
        <v>76</v>
      </c>
    </row>
    <row r="328" spans="1:11" x14ac:dyDescent="0.25">
      <c r="A328" s="3">
        <v>319</v>
      </c>
      <c r="B328" s="55" t="s">
        <v>60</v>
      </c>
      <c r="C328" s="5" t="s">
        <v>21</v>
      </c>
      <c r="D328" s="38">
        <f>D327*1.23</f>
        <v>3.69</v>
      </c>
      <c r="E328" s="66"/>
      <c r="F328" s="65"/>
      <c r="G328" s="26">
        <f t="shared" si="20"/>
        <v>0</v>
      </c>
      <c r="H328" s="26">
        <f t="shared" si="21"/>
        <v>0</v>
      </c>
      <c r="I328" s="26">
        <f t="shared" si="22"/>
        <v>0</v>
      </c>
      <c r="J328" s="26">
        <f t="shared" si="23"/>
        <v>0</v>
      </c>
      <c r="K328" s="5" t="s">
        <v>76</v>
      </c>
    </row>
    <row r="329" spans="1:11" x14ac:dyDescent="0.25">
      <c r="A329" s="3">
        <v>320</v>
      </c>
      <c r="B329" s="55" t="s">
        <v>52</v>
      </c>
      <c r="C329" s="5" t="s">
        <v>21</v>
      </c>
      <c r="D329" s="38">
        <f>D327*7.91</f>
        <v>23.73</v>
      </c>
      <c r="E329" s="66"/>
      <c r="F329" s="65"/>
      <c r="G329" s="26">
        <f t="shared" si="20"/>
        <v>0</v>
      </c>
      <c r="H329" s="26">
        <f t="shared" si="21"/>
        <v>0</v>
      </c>
      <c r="I329" s="26">
        <f t="shared" si="22"/>
        <v>0</v>
      </c>
      <c r="J329" s="26">
        <f t="shared" si="23"/>
        <v>0</v>
      </c>
      <c r="K329" s="5" t="s">
        <v>76</v>
      </c>
    </row>
    <row r="330" spans="1:11" x14ac:dyDescent="0.25">
      <c r="A330" s="3">
        <v>321</v>
      </c>
      <c r="B330" s="56" t="s">
        <v>87</v>
      </c>
      <c r="C330" s="25" t="s">
        <v>19</v>
      </c>
      <c r="D330" s="38">
        <f>D327*2</f>
        <v>6</v>
      </c>
      <c r="E330" s="66"/>
      <c r="F330" s="65"/>
      <c r="G330" s="26">
        <f t="shared" si="20"/>
        <v>0</v>
      </c>
      <c r="H330" s="26">
        <f t="shared" si="21"/>
        <v>0</v>
      </c>
      <c r="I330" s="26">
        <f t="shared" si="22"/>
        <v>0</v>
      </c>
      <c r="J330" s="26">
        <f t="shared" si="23"/>
        <v>0</v>
      </c>
      <c r="K330" s="5" t="s">
        <v>76</v>
      </c>
    </row>
    <row r="331" spans="1:11" ht="27.6" x14ac:dyDescent="0.25">
      <c r="A331" s="3">
        <v>322</v>
      </c>
      <c r="B331" s="54" t="s">
        <v>41</v>
      </c>
      <c r="C331" s="14" t="s">
        <v>19</v>
      </c>
      <c r="D331" s="39">
        <f>3*1</f>
        <v>3</v>
      </c>
      <c r="E331" s="67"/>
      <c r="F331" s="68"/>
      <c r="G331" s="28">
        <f t="shared" si="20"/>
        <v>0</v>
      </c>
      <c r="H331" s="28">
        <f t="shared" si="21"/>
        <v>0</v>
      </c>
      <c r="I331" s="28">
        <f t="shared" si="22"/>
        <v>0</v>
      </c>
      <c r="J331" s="28">
        <f t="shared" si="23"/>
        <v>0</v>
      </c>
      <c r="K331" s="5" t="s">
        <v>76</v>
      </c>
    </row>
    <row r="332" spans="1:11" x14ac:dyDescent="0.25">
      <c r="A332" s="3">
        <v>323</v>
      </c>
      <c r="B332" s="55" t="s">
        <v>60</v>
      </c>
      <c r="C332" s="5" t="s">
        <v>21</v>
      </c>
      <c r="D332" s="38">
        <f>D331*1.23</f>
        <v>3.69</v>
      </c>
      <c r="E332" s="66"/>
      <c r="F332" s="65"/>
      <c r="G332" s="26">
        <f t="shared" ref="G332:G395" si="24">E332+F332</f>
        <v>0</v>
      </c>
      <c r="H332" s="26">
        <f t="shared" ref="H332:H395" si="25">E332*D332</f>
        <v>0</v>
      </c>
      <c r="I332" s="26">
        <f t="shared" ref="I332:I395" si="26">D332*F332</f>
        <v>0</v>
      </c>
      <c r="J332" s="26">
        <f t="shared" ref="J332:J395" si="27">I332+H332</f>
        <v>0</v>
      </c>
      <c r="K332" s="5" t="s">
        <v>76</v>
      </c>
    </row>
    <row r="333" spans="1:11" x14ac:dyDescent="0.25">
      <c r="A333" s="3">
        <v>324</v>
      </c>
      <c r="B333" s="55" t="s">
        <v>64</v>
      </c>
      <c r="C333" s="5" t="s">
        <v>21</v>
      </c>
      <c r="D333" s="38">
        <f>D331*8.16</f>
        <v>24.48</v>
      </c>
      <c r="E333" s="66"/>
      <c r="F333" s="65"/>
      <c r="G333" s="26">
        <f t="shared" si="24"/>
        <v>0</v>
      </c>
      <c r="H333" s="26">
        <f t="shared" si="25"/>
        <v>0</v>
      </c>
      <c r="I333" s="26">
        <f t="shared" si="26"/>
        <v>0</v>
      </c>
      <c r="J333" s="26">
        <f t="shared" si="27"/>
        <v>0</v>
      </c>
      <c r="K333" s="5" t="s">
        <v>76</v>
      </c>
    </row>
    <row r="334" spans="1:11" x14ac:dyDescent="0.25">
      <c r="A334" s="3">
        <v>325</v>
      </c>
      <c r="B334" s="56" t="s">
        <v>87</v>
      </c>
      <c r="C334" s="25" t="s">
        <v>19</v>
      </c>
      <c r="D334" s="38">
        <f>D331*2</f>
        <v>6</v>
      </c>
      <c r="E334" s="66"/>
      <c r="F334" s="65"/>
      <c r="G334" s="26">
        <f t="shared" si="24"/>
        <v>0</v>
      </c>
      <c r="H334" s="26">
        <f t="shared" si="25"/>
        <v>0</v>
      </c>
      <c r="I334" s="26">
        <f t="shared" si="26"/>
        <v>0</v>
      </c>
      <c r="J334" s="26">
        <f t="shared" si="27"/>
        <v>0</v>
      </c>
      <c r="K334" s="5" t="s">
        <v>76</v>
      </c>
    </row>
    <row r="335" spans="1:11" ht="27.6" x14ac:dyDescent="0.25">
      <c r="A335" s="3">
        <v>326</v>
      </c>
      <c r="B335" s="54" t="s">
        <v>42</v>
      </c>
      <c r="C335" s="14" t="s">
        <v>19</v>
      </c>
      <c r="D335" s="39">
        <f>3*39</f>
        <v>117</v>
      </c>
      <c r="E335" s="67"/>
      <c r="F335" s="68"/>
      <c r="G335" s="28">
        <f t="shared" si="24"/>
        <v>0</v>
      </c>
      <c r="H335" s="28">
        <f t="shared" si="25"/>
        <v>0</v>
      </c>
      <c r="I335" s="28">
        <f t="shared" si="26"/>
        <v>0</v>
      </c>
      <c r="J335" s="28">
        <f t="shared" si="27"/>
        <v>0</v>
      </c>
      <c r="K335" s="5" t="s">
        <v>76</v>
      </c>
    </row>
    <row r="336" spans="1:11" x14ac:dyDescent="0.25">
      <c r="A336" s="3">
        <v>327</v>
      </c>
      <c r="B336" s="55" t="s">
        <v>26</v>
      </c>
      <c r="C336" s="5" t="s">
        <v>21</v>
      </c>
      <c r="D336" s="38">
        <f>D335*2.14</f>
        <v>250.38000000000002</v>
      </c>
      <c r="E336" s="72"/>
      <c r="F336" s="65"/>
      <c r="G336" s="26">
        <f t="shared" si="24"/>
        <v>0</v>
      </c>
      <c r="H336" s="26">
        <f t="shared" si="25"/>
        <v>0</v>
      </c>
      <c r="I336" s="26">
        <f t="shared" si="26"/>
        <v>0</v>
      </c>
      <c r="J336" s="26">
        <f t="shared" si="27"/>
        <v>0</v>
      </c>
      <c r="K336" s="5" t="s">
        <v>76</v>
      </c>
    </row>
    <row r="337" spans="1:11" x14ac:dyDescent="0.25">
      <c r="A337" s="3">
        <v>328</v>
      </c>
      <c r="B337" s="55" t="s">
        <v>27</v>
      </c>
      <c r="C337" s="5" t="s">
        <v>21</v>
      </c>
      <c r="D337" s="38">
        <f>D335*1.58</f>
        <v>184.86</v>
      </c>
      <c r="E337" s="72"/>
      <c r="F337" s="65"/>
      <c r="G337" s="26">
        <f t="shared" si="24"/>
        <v>0</v>
      </c>
      <c r="H337" s="26">
        <f t="shared" si="25"/>
        <v>0</v>
      </c>
      <c r="I337" s="26">
        <f t="shared" si="26"/>
        <v>0</v>
      </c>
      <c r="J337" s="26">
        <f t="shared" si="27"/>
        <v>0</v>
      </c>
      <c r="K337" s="5" t="s">
        <v>76</v>
      </c>
    </row>
    <row r="338" spans="1:11" x14ac:dyDescent="0.25">
      <c r="A338" s="3">
        <v>329</v>
      </c>
      <c r="B338" s="56" t="s">
        <v>43</v>
      </c>
      <c r="C338" s="5" t="s">
        <v>21</v>
      </c>
      <c r="D338" s="38">
        <f>D335*33.78</f>
        <v>3952.26</v>
      </c>
      <c r="E338" s="66"/>
      <c r="F338" s="65"/>
      <c r="G338" s="26">
        <f t="shared" si="24"/>
        <v>0</v>
      </c>
      <c r="H338" s="26">
        <f t="shared" si="25"/>
        <v>0</v>
      </c>
      <c r="I338" s="26">
        <f t="shared" si="26"/>
        <v>0</v>
      </c>
      <c r="J338" s="26">
        <f t="shared" si="27"/>
        <v>0</v>
      </c>
      <c r="K338" s="5" t="s">
        <v>76</v>
      </c>
    </row>
    <row r="339" spans="1:11" x14ac:dyDescent="0.25">
      <c r="A339" s="3">
        <v>330</v>
      </c>
      <c r="B339" s="56" t="s">
        <v>86</v>
      </c>
      <c r="C339" s="5" t="s">
        <v>19</v>
      </c>
      <c r="D339" s="38">
        <f>D335*4</f>
        <v>468</v>
      </c>
      <c r="E339" s="66"/>
      <c r="F339" s="65"/>
      <c r="G339" s="26">
        <f t="shared" si="24"/>
        <v>0</v>
      </c>
      <c r="H339" s="26">
        <f t="shared" si="25"/>
        <v>0</v>
      </c>
      <c r="I339" s="26">
        <f t="shared" si="26"/>
        <v>0</v>
      </c>
      <c r="J339" s="26">
        <f t="shared" si="27"/>
        <v>0</v>
      </c>
      <c r="K339" s="5" t="s">
        <v>76</v>
      </c>
    </row>
    <row r="340" spans="1:11" ht="27.6" x14ac:dyDescent="0.25">
      <c r="A340" s="3">
        <v>331</v>
      </c>
      <c r="B340" s="54" t="s">
        <v>44</v>
      </c>
      <c r="C340" s="14" t="s">
        <v>19</v>
      </c>
      <c r="D340" s="39">
        <f>3*24</f>
        <v>72</v>
      </c>
      <c r="E340" s="67"/>
      <c r="F340" s="68"/>
      <c r="G340" s="28">
        <f t="shared" si="24"/>
        <v>0</v>
      </c>
      <c r="H340" s="28">
        <f t="shared" si="25"/>
        <v>0</v>
      </c>
      <c r="I340" s="28">
        <f t="shared" si="26"/>
        <v>0</v>
      </c>
      <c r="J340" s="28">
        <f t="shared" si="27"/>
        <v>0</v>
      </c>
      <c r="K340" s="5" t="s">
        <v>76</v>
      </c>
    </row>
    <row r="341" spans="1:11" x14ac:dyDescent="0.25">
      <c r="A341" s="3">
        <v>332</v>
      </c>
      <c r="B341" s="55" t="s">
        <v>30</v>
      </c>
      <c r="C341" s="5" t="s">
        <v>21</v>
      </c>
      <c r="D341" s="38">
        <f>D340*3.11</f>
        <v>223.92</v>
      </c>
      <c r="E341" s="72"/>
      <c r="F341" s="65"/>
      <c r="G341" s="26">
        <f t="shared" si="24"/>
        <v>0</v>
      </c>
      <c r="H341" s="26">
        <f t="shared" si="25"/>
        <v>0</v>
      </c>
      <c r="I341" s="26">
        <f t="shared" si="26"/>
        <v>0</v>
      </c>
      <c r="J341" s="26">
        <f t="shared" si="27"/>
        <v>0</v>
      </c>
      <c r="K341" s="5" t="s">
        <v>76</v>
      </c>
    </row>
    <row r="342" spans="1:11" x14ac:dyDescent="0.25">
      <c r="A342" s="3">
        <v>333</v>
      </c>
      <c r="B342" s="56" t="s">
        <v>66</v>
      </c>
      <c r="C342" s="5" t="s">
        <v>21</v>
      </c>
      <c r="D342" s="38">
        <f>D340*1.55</f>
        <v>111.60000000000001</v>
      </c>
      <c r="E342" s="66"/>
      <c r="F342" s="65"/>
      <c r="G342" s="26">
        <f t="shared" si="24"/>
        <v>0</v>
      </c>
      <c r="H342" s="26">
        <f t="shared" si="25"/>
        <v>0</v>
      </c>
      <c r="I342" s="26">
        <f t="shared" si="26"/>
        <v>0</v>
      </c>
      <c r="J342" s="26">
        <f t="shared" si="27"/>
        <v>0</v>
      </c>
      <c r="K342" s="5" t="s">
        <v>76</v>
      </c>
    </row>
    <row r="343" spans="1:11" x14ac:dyDescent="0.25">
      <c r="A343" s="3">
        <v>334</v>
      </c>
      <c r="B343" s="55" t="s">
        <v>31</v>
      </c>
      <c r="C343" s="5" t="s">
        <v>21</v>
      </c>
      <c r="D343" s="38">
        <f>D340*2.37</f>
        <v>170.64000000000001</v>
      </c>
      <c r="E343" s="72"/>
      <c r="F343" s="65"/>
      <c r="G343" s="26">
        <f t="shared" si="24"/>
        <v>0</v>
      </c>
      <c r="H343" s="26">
        <f t="shared" si="25"/>
        <v>0</v>
      </c>
      <c r="I343" s="26">
        <f t="shared" si="26"/>
        <v>0</v>
      </c>
      <c r="J343" s="26">
        <f t="shared" si="27"/>
        <v>0</v>
      </c>
      <c r="K343" s="5" t="s">
        <v>76</v>
      </c>
    </row>
    <row r="344" spans="1:11" x14ac:dyDescent="0.25">
      <c r="A344" s="3">
        <v>335</v>
      </c>
      <c r="B344" s="56" t="s">
        <v>65</v>
      </c>
      <c r="C344" s="5" t="s">
        <v>21</v>
      </c>
      <c r="D344" s="38">
        <f>D340*36.8</f>
        <v>2649.6</v>
      </c>
      <c r="E344" s="66"/>
      <c r="F344" s="65"/>
      <c r="G344" s="26">
        <f t="shared" si="24"/>
        <v>0</v>
      </c>
      <c r="H344" s="26">
        <f t="shared" si="25"/>
        <v>0</v>
      </c>
      <c r="I344" s="26">
        <f t="shared" si="26"/>
        <v>0</v>
      </c>
      <c r="J344" s="26">
        <f t="shared" si="27"/>
        <v>0</v>
      </c>
      <c r="K344" s="5" t="s">
        <v>76</v>
      </c>
    </row>
    <row r="345" spans="1:11" x14ac:dyDescent="0.25">
      <c r="A345" s="3">
        <v>336</v>
      </c>
      <c r="B345" s="56" t="s">
        <v>86</v>
      </c>
      <c r="C345" s="5" t="s">
        <v>19</v>
      </c>
      <c r="D345" s="38">
        <f>D340*4</f>
        <v>288</v>
      </c>
      <c r="E345" s="66"/>
      <c r="F345" s="65"/>
      <c r="G345" s="26">
        <f t="shared" si="24"/>
        <v>0</v>
      </c>
      <c r="H345" s="26">
        <f t="shared" si="25"/>
        <v>0</v>
      </c>
      <c r="I345" s="26">
        <f t="shared" si="26"/>
        <v>0</v>
      </c>
      <c r="J345" s="26">
        <f t="shared" si="27"/>
        <v>0</v>
      </c>
      <c r="K345" s="5" t="s">
        <v>76</v>
      </c>
    </row>
    <row r="346" spans="1:11" ht="27.6" x14ac:dyDescent="0.25">
      <c r="A346" s="3">
        <v>337</v>
      </c>
      <c r="B346" s="54" t="s">
        <v>45</v>
      </c>
      <c r="C346" s="14" t="s">
        <v>19</v>
      </c>
      <c r="D346" s="39">
        <f>3*6</f>
        <v>18</v>
      </c>
      <c r="E346" s="67"/>
      <c r="F346" s="68"/>
      <c r="G346" s="28">
        <f t="shared" si="24"/>
        <v>0</v>
      </c>
      <c r="H346" s="28">
        <f t="shared" si="25"/>
        <v>0</v>
      </c>
      <c r="I346" s="28">
        <f t="shared" si="26"/>
        <v>0</v>
      </c>
      <c r="J346" s="28">
        <f t="shared" si="27"/>
        <v>0</v>
      </c>
      <c r="K346" s="5" t="s">
        <v>76</v>
      </c>
    </row>
    <row r="347" spans="1:11" x14ac:dyDescent="0.25">
      <c r="A347" s="3">
        <v>338</v>
      </c>
      <c r="B347" s="55" t="s">
        <v>30</v>
      </c>
      <c r="C347" s="5" t="s">
        <v>21</v>
      </c>
      <c r="D347" s="38">
        <f>D346*3.11</f>
        <v>55.98</v>
      </c>
      <c r="E347" s="72"/>
      <c r="F347" s="65"/>
      <c r="G347" s="26">
        <f t="shared" si="24"/>
        <v>0</v>
      </c>
      <c r="H347" s="26">
        <f t="shared" si="25"/>
        <v>0</v>
      </c>
      <c r="I347" s="26">
        <f t="shared" si="26"/>
        <v>0</v>
      </c>
      <c r="J347" s="26">
        <f t="shared" si="27"/>
        <v>0</v>
      </c>
      <c r="K347" s="5" t="s">
        <v>76</v>
      </c>
    </row>
    <row r="348" spans="1:11" x14ac:dyDescent="0.25">
      <c r="A348" s="3">
        <v>339</v>
      </c>
      <c r="B348" s="56" t="s">
        <v>66</v>
      </c>
      <c r="C348" s="5" t="s">
        <v>21</v>
      </c>
      <c r="D348" s="38">
        <f>D346*1.55</f>
        <v>27.900000000000002</v>
      </c>
      <c r="E348" s="66"/>
      <c r="F348" s="65"/>
      <c r="G348" s="26">
        <f t="shared" si="24"/>
        <v>0</v>
      </c>
      <c r="H348" s="26">
        <f t="shared" si="25"/>
        <v>0</v>
      </c>
      <c r="I348" s="26">
        <f t="shared" si="26"/>
        <v>0</v>
      </c>
      <c r="J348" s="26">
        <f t="shared" si="27"/>
        <v>0</v>
      </c>
      <c r="K348" s="5" t="s">
        <v>76</v>
      </c>
    </row>
    <row r="349" spans="1:11" x14ac:dyDescent="0.25">
      <c r="A349" s="3">
        <v>340</v>
      </c>
      <c r="B349" s="55" t="s">
        <v>31</v>
      </c>
      <c r="C349" s="5" t="s">
        <v>21</v>
      </c>
      <c r="D349" s="38">
        <f>D346*2.37</f>
        <v>42.660000000000004</v>
      </c>
      <c r="E349" s="72"/>
      <c r="F349" s="65"/>
      <c r="G349" s="26">
        <f t="shared" si="24"/>
        <v>0</v>
      </c>
      <c r="H349" s="26">
        <f t="shared" si="25"/>
        <v>0</v>
      </c>
      <c r="I349" s="26">
        <f t="shared" si="26"/>
        <v>0</v>
      </c>
      <c r="J349" s="26">
        <f t="shared" si="27"/>
        <v>0</v>
      </c>
      <c r="K349" s="5" t="s">
        <v>76</v>
      </c>
    </row>
    <row r="350" spans="1:11" x14ac:dyDescent="0.25">
      <c r="A350" s="3">
        <v>341</v>
      </c>
      <c r="B350" s="56" t="s">
        <v>65</v>
      </c>
      <c r="C350" s="5" t="s">
        <v>21</v>
      </c>
      <c r="D350" s="38">
        <f>D346*36.8</f>
        <v>662.4</v>
      </c>
      <c r="E350" s="66"/>
      <c r="F350" s="65"/>
      <c r="G350" s="26">
        <f t="shared" si="24"/>
        <v>0</v>
      </c>
      <c r="H350" s="26">
        <f t="shared" si="25"/>
        <v>0</v>
      </c>
      <c r="I350" s="26">
        <f t="shared" si="26"/>
        <v>0</v>
      </c>
      <c r="J350" s="26">
        <f t="shared" si="27"/>
        <v>0</v>
      </c>
      <c r="K350" s="5" t="s">
        <v>76</v>
      </c>
    </row>
    <row r="351" spans="1:11" x14ac:dyDescent="0.25">
      <c r="A351" s="3">
        <v>342</v>
      </c>
      <c r="B351" s="56" t="s">
        <v>86</v>
      </c>
      <c r="C351" s="5" t="s">
        <v>19</v>
      </c>
      <c r="D351" s="38">
        <f>D346*4</f>
        <v>72</v>
      </c>
      <c r="E351" s="66"/>
      <c r="F351" s="65"/>
      <c r="G351" s="26">
        <f t="shared" si="24"/>
        <v>0</v>
      </c>
      <c r="H351" s="26">
        <f t="shared" si="25"/>
        <v>0</v>
      </c>
      <c r="I351" s="26">
        <f t="shared" si="26"/>
        <v>0</v>
      </c>
      <c r="J351" s="26">
        <f t="shared" si="27"/>
        <v>0</v>
      </c>
      <c r="K351" s="5" t="s">
        <v>76</v>
      </c>
    </row>
    <row r="352" spans="1:11" x14ac:dyDescent="0.25">
      <c r="A352" s="3">
        <v>343</v>
      </c>
      <c r="B352" s="51" t="s">
        <v>102</v>
      </c>
      <c r="C352" s="21"/>
      <c r="D352" s="45"/>
      <c r="E352" s="76"/>
      <c r="F352" s="76"/>
      <c r="G352" s="45"/>
      <c r="H352" s="45"/>
      <c r="I352" s="45"/>
      <c r="J352" s="45"/>
      <c r="K352" s="5" t="s">
        <v>76</v>
      </c>
    </row>
    <row r="353" spans="1:12" ht="49.5" customHeight="1" x14ac:dyDescent="0.25">
      <c r="A353" s="3">
        <v>344</v>
      </c>
      <c r="B353" s="52" t="s">
        <v>82</v>
      </c>
      <c r="C353" s="5" t="s">
        <v>4</v>
      </c>
      <c r="D353" s="38">
        <f>42.2</f>
        <v>42.2</v>
      </c>
      <c r="E353" s="64"/>
      <c r="F353" s="65"/>
      <c r="G353" s="26">
        <f t="shared" si="24"/>
        <v>0</v>
      </c>
      <c r="H353" s="26">
        <f t="shared" si="25"/>
        <v>0</v>
      </c>
      <c r="I353" s="26">
        <f t="shared" si="26"/>
        <v>0</v>
      </c>
      <c r="J353" s="26">
        <f t="shared" si="27"/>
        <v>0</v>
      </c>
      <c r="K353" s="5" t="s">
        <v>76</v>
      </c>
    </row>
    <row r="354" spans="1:12" ht="27.6" x14ac:dyDescent="0.25">
      <c r="A354" s="3">
        <v>345</v>
      </c>
      <c r="B354" s="53" t="s">
        <v>80</v>
      </c>
      <c r="C354" s="3" t="s">
        <v>4</v>
      </c>
      <c r="D354" s="38">
        <v>38.6</v>
      </c>
      <c r="E354" s="64"/>
      <c r="F354" s="65"/>
      <c r="G354" s="26">
        <f t="shared" si="24"/>
        <v>0</v>
      </c>
      <c r="H354" s="26">
        <f>E354*D354</f>
        <v>0</v>
      </c>
      <c r="I354" s="26">
        <f t="shared" si="26"/>
        <v>0</v>
      </c>
      <c r="J354" s="26">
        <f t="shared" si="27"/>
        <v>0</v>
      </c>
      <c r="K354" s="5" t="s">
        <v>76</v>
      </c>
      <c r="L354" s="16"/>
    </row>
    <row r="355" spans="1:12" ht="124.5" customHeight="1" x14ac:dyDescent="0.25">
      <c r="A355" s="3">
        <v>346</v>
      </c>
      <c r="B355" s="53" t="s">
        <v>79</v>
      </c>
      <c r="C355" s="3" t="s">
        <v>4</v>
      </c>
      <c r="D355" s="38">
        <v>260.10000000000002</v>
      </c>
      <c r="E355" s="64"/>
      <c r="F355" s="65"/>
      <c r="G355" s="26">
        <f t="shared" si="24"/>
        <v>0</v>
      </c>
      <c r="H355" s="26">
        <f t="shared" si="25"/>
        <v>0</v>
      </c>
      <c r="I355" s="26">
        <f t="shared" si="26"/>
        <v>0</v>
      </c>
      <c r="J355" s="26">
        <f t="shared" si="27"/>
        <v>0</v>
      </c>
      <c r="K355" s="5" t="s">
        <v>76</v>
      </c>
    </row>
    <row r="356" spans="1:12" ht="124.5" customHeight="1" x14ac:dyDescent="0.25">
      <c r="A356" s="3">
        <v>347</v>
      </c>
      <c r="B356" s="53" t="s">
        <v>78</v>
      </c>
      <c r="C356" s="3" t="s">
        <v>3</v>
      </c>
      <c r="D356" s="38">
        <v>49.63</v>
      </c>
      <c r="E356" s="66"/>
      <c r="F356" s="65"/>
      <c r="G356" s="26">
        <f t="shared" si="24"/>
        <v>0</v>
      </c>
      <c r="H356" s="26">
        <f t="shared" si="25"/>
        <v>0</v>
      </c>
      <c r="I356" s="26">
        <f t="shared" si="26"/>
        <v>0</v>
      </c>
      <c r="J356" s="26">
        <f t="shared" si="27"/>
        <v>0</v>
      </c>
      <c r="K356" s="5" t="s">
        <v>76</v>
      </c>
      <c r="L356" s="16"/>
    </row>
    <row r="357" spans="1:12" ht="27.6" x14ac:dyDescent="0.25">
      <c r="A357" s="3">
        <v>348</v>
      </c>
      <c r="B357" s="54" t="s">
        <v>35</v>
      </c>
      <c r="C357" s="14" t="s">
        <v>19</v>
      </c>
      <c r="D357" s="39">
        <v>6</v>
      </c>
      <c r="E357" s="67"/>
      <c r="F357" s="68"/>
      <c r="G357" s="28">
        <f t="shared" si="24"/>
        <v>0</v>
      </c>
      <c r="H357" s="28">
        <f t="shared" si="25"/>
        <v>0</v>
      </c>
      <c r="I357" s="28">
        <f t="shared" si="26"/>
        <v>0</v>
      </c>
      <c r="J357" s="28">
        <f t="shared" si="27"/>
        <v>0</v>
      </c>
      <c r="K357" s="5" t="s">
        <v>76</v>
      </c>
    </row>
    <row r="358" spans="1:12" x14ac:dyDescent="0.25">
      <c r="A358" s="3">
        <v>349</v>
      </c>
      <c r="B358" s="55" t="s">
        <v>53</v>
      </c>
      <c r="C358" s="5" t="s">
        <v>21</v>
      </c>
      <c r="D358" s="38">
        <f>D357*1.23</f>
        <v>7.38</v>
      </c>
      <c r="E358" s="66"/>
      <c r="F358" s="65"/>
      <c r="G358" s="26">
        <f t="shared" si="24"/>
        <v>0</v>
      </c>
      <c r="H358" s="26">
        <f t="shared" si="25"/>
        <v>0</v>
      </c>
      <c r="I358" s="26">
        <f t="shared" si="26"/>
        <v>0</v>
      </c>
      <c r="J358" s="26">
        <f t="shared" si="27"/>
        <v>0</v>
      </c>
      <c r="K358" s="5" t="s">
        <v>76</v>
      </c>
    </row>
    <row r="359" spans="1:12" x14ac:dyDescent="0.25">
      <c r="A359" s="3">
        <v>350</v>
      </c>
      <c r="B359" s="55" t="s">
        <v>46</v>
      </c>
      <c r="C359" s="5" t="s">
        <v>21</v>
      </c>
      <c r="D359" s="38">
        <f>D357*8.33</f>
        <v>49.980000000000004</v>
      </c>
      <c r="E359" s="66"/>
      <c r="F359" s="65"/>
      <c r="G359" s="26">
        <f t="shared" si="24"/>
        <v>0</v>
      </c>
      <c r="H359" s="26">
        <f t="shared" si="25"/>
        <v>0</v>
      </c>
      <c r="I359" s="26">
        <f t="shared" si="26"/>
        <v>0</v>
      </c>
      <c r="J359" s="26">
        <f t="shared" si="27"/>
        <v>0</v>
      </c>
      <c r="K359" s="5" t="s">
        <v>76</v>
      </c>
    </row>
    <row r="360" spans="1:12" x14ac:dyDescent="0.25">
      <c r="A360" s="3">
        <v>351</v>
      </c>
      <c r="B360" s="56" t="s">
        <v>87</v>
      </c>
      <c r="C360" s="25" t="s">
        <v>19</v>
      </c>
      <c r="D360" s="38">
        <f>D357*2</f>
        <v>12</v>
      </c>
      <c r="E360" s="66"/>
      <c r="F360" s="65"/>
      <c r="G360" s="26">
        <f t="shared" si="24"/>
        <v>0</v>
      </c>
      <c r="H360" s="26">
        <f t="shared" si="25"/>
        <v>0</v>
      </c>
      <c r="I360" s="26">
        <f t="shared" si="26"/>
        <v>0</v>
      </c>
      <c r="J360" s="26">
        <f t="shared" si="27"/>
        <v>0</v>
      </c>
      <c r="K360" s="5" t="s">
        <v>76</v>
      </c>
    </row>
    <row r="361" spans="1:12" ht="27.6" x14ac:dyDescent="0.25">
      <c r="A361" s="3">
        <v>352</v>
      </c>
      <c r="B361" s="54" t="s">
        <v>22</v>
      </c>
      <c r="C361" s="14" t="s">
        <v>19</v>
      </c>
      <c r="D361" s="39">
        <v>11</v>
      </c>
      <c r="E361" s="67"/>
      <c r="F361" s="68"/>
      <c r="G361" s="28">
        <f t="shared" si="24"/>
        <v>0</v>
      </c>
      <c r="H361" s="28">
        <f t="shared" si="25"/>
        <v>0</v>
      </c>
      <c r="I361" s="28">
        <f t="shared" si="26"/>
        <v>0</v>
      </c>
      <c r="J361" s="28">
        <f t="shared" si="27"/>
        <v>0</v>
      </c>
      <c r="K361" s="5" t="s">
        <v>76</v>
      </c>
    </row>
    <row r="362" spans="1:12" x14ac:dyDescent="0.25">
      <c r="A362" s="3">
        <v>353</v>
      </c>
      <c r="B362" s="56" t="s">
        <v>66</v>
      </c>
      <c r="C362" s="5" t="s">
        <v>21</v>
      </c>
      <c r="D362" s="38">
        <f>D361*0.93</f>
        <v>10.23</v>
      </c>
      <c r="E362" s="66"/>
      <c r="F362" s="65"/>
      <c r="G362" s="26">
        <f t="shared" si="24"/>
        <v>0</v>
      </c>
      <c r="H362" s="26">
        <f t="shared" si="25"/>
        <v>0</v>
      </c>
      <c r="I362" s="26">
        <f t="shared" si="26"/>
        <v>0</v>
      </c>
      <c r="J362" s="26">
        <f t="shared" si="27"/>
        <v>0</v>
      </c>
      <c r="K362" s="5" t="s">
        <v>76</v>
      </c>
    </row>
    <row r="363" spans="1:12" x14ac:dyDescent="0.25">
      <c r="A363" s="3">
        <v>354</v>
      </c>
      <c r="B363" s="55" t="s">
        <v>47</v>
      </c>
      <c r="C363" s="5" t="s">
        <v>21</v>
      </c>
      <c r="D363" s="38">
        <f>D361*13.42</f>
        <v>147.62</v>
      </c>
      <c r="E363" s="66"/>
      <c r="F363" s="65"/>
      <c r="G363" s="26">
        <f t="shared" si="24"/>
        <v>0</v>
      </c>
      <c r="H363" s="26">
        <f t="shared" si="25"/>
        <v>0</v>
      </c>
      <c r="I363" s="26">
        <f t="shared" si="26"/>
        <v>0</v>
      </c>
      <c r="J363" s="26">
        <f t="shared" si="27"/>
        <v>0</v>
      </c>
      <c r="K363" s="5" t="s">
        <v>76</v>
      </c>
    </row>
    <row r="364" spans="1:12" ht="27.6" x14ac:dyDescent="0.25">
      <c r="A364" s="3">
        <v>355</v>
      </c>
      <c r="B364" s="54" t="s">
        <v>36</v>
      </c>
      <c r="C364" s="14" t="s">
        <v>19</v>
      </c>
      <c r="D364" s="39">
        <v>1</v>
      </c>
      <c r="E364" s="67"/>
      <c r="F364" s="68"/>
      <c r="G364" s="28">
        <f t="shared" si="24"/>
        <v>0</v>
      </c>
      <c r="H364" s="28">
        <f t="shared" si="25"/>
        <v>0</v>
      </c>
      <c r="I364" s="28">
        <f t="shared" si="26"/>
        <v>0</v>
      </c>
      <c r="J364" s="28">
        <f t="shared" si="27"/>
        <v>0</v>
      </c>
      <c r="K364" s="5" t="s">
        <v>76</v>
      </c>
    </row>
    <row r="365" spans="1:12" x14ac:dyDescent="0.25">
      <c r="A365" s="3">
        <v>356</v>
      </c>
      <c r="B365" s="56" t="s">
        <v>66</v>
      </c>
      <c r="C365" s="5" t="s">
        <v>21</v>
      </c>
      <c r="D365" s="38">
        <v>0.93</v>
      </c>
      <c r="E365" s="66"/>
      <c r="F365" s="65"/>
      <c r="G365" s="26">
        <f t="shared" si="24"/>
        <v>0</v>
      </c>
      <c r="H365" s="26">
        <f t="shared" si="25"/>
        <v>0</v>
      </c>
      <c r="I365" s="26">
        <f t="shared" si="26"/>
        <v>0</v>
      </c>
      <c r="J365" s="26">
        <f t="shared" si="27"/>
        <v>0</v>
      </c>
      <c r="K365" s="5" t="s">
        <v>76</v>
      </c>
    </row>
    <row r="366" spans="1:12" x14ac:dyDescent="0.25">
      <c r="A366" s="3">
        <v>357</v>
      </c>
      <c r="B366" s="55" t="s">
        <v>56</v>
      </c>
      <c r="C366" s="5" t="s">
        <v>21</v>
      </c>
      <c r="D366" s="38">
        <v>2.6</v>
      </c>
      <c r="E366" s="66"/>
      <c r="F366" s="65"/>
      <c r="G366" s="26">
        <f t="shared" si="24"/>
        <v>0</v>
      </c>
      <c r="H366" s="26">
        <f t="shared" si="25"/>
        <v>0</v>
      </c>
      <c r="I366" s="26">
        <f t="shared" si="26"/>
        <v>0</v>
      </c>
      <c r="J366" s="26">
        <f t="shared" si="27"/>
        <v>0</v>
      </c>
      <c r="K366" s="5" t="s">
        <v>76</v>
      </c>
    </row>
    <row r="367" spans="1:12" x14ac:dyDescent="0.25">
      <c r="A367" s="3">
        <v>358</v>
      </c>
      <c r="B367" s="55" t="s">
        <v>59</v>
      </c>
      <c r="C367" s="5" t="s">
        <v>21</v>
      </c>
      <c r="D367" s="38">
        <v>13.16</v>
      </c>
      <c r="E367" s="66"/>
      <c r="F367" s="65"/>
      <c r="G367" s="26">
        <f t="shared" si="24"/>
        <v>0</v>
      </c>
      <c r="H367" s="26">
        <f t="shared" si="25"/>
        <v>0</v>
      </c>
      <c r="I367" s="26">
        <f t="shared" si="26"/>
        <v>0</v>
      </c>
      <c r="J367" s="26">
        <f t="shared" si="27"/>
        <v>0</v>
      </c>
      <c r="K367" s="5" t="s">
        <v>76</v>
      </c>
    </row>
    <row r="368" spans="1:12" x14ac:dyDescent="0.25">
      <c r="A368" s="3">
        <v>359</v>
      </c>
      <c r="B368" s="56" t="s">
        <v>87</v>
      </c>
      <c r="C368" s="25" t="s">
        <v>19</v>
      </c>
      <c r="D368" s="38">
        <v>2</v>
      </c>
      <c r="E368" s="66"/>
      <c r="F368" s="65"/>
      <c r="G368" s="26">
        <f t="shared" si="24"/>
        <v>0</v>
      </c>
      <c r="H368" s="26">
        <f t="shared" si="25"/>
        <v>0</v>
      </c>
      <c r="I368" s="26">
        <f t="shared" si="26"/>
        <v>0</v>
      </c>
      <c r="J368" s="26">
        <f t="shared" si="27"/>
        <v>0</v>
      </c>
      <c r="K368" s="5" t="s">
        <v>76</v>
      </c>
    </row>
    <row r="369" spans="1:11" ht="27.6" x14ac:dyDescent="0.25">
      <c r="A369" s="3">
        <v>360</v>
      </c>
      <c r="B369" s="54" t="s">
        <v>37</v>
      </c>
      <c r="C369" s="14" t="s">
        <v>19</v>
      </c>
      <c r="D369" s="39">
        <v>1</v>
      </c>
      <c r="E369" s="67"/>
      <c r="F369" s="68"/>
      <c r="G369" s="28">
        <f t="shared" si="24"/>
        <v>0</v>
      </c>
      <c r="H369" s="28">
        <f t="shared" si="25"/>
        <v>0</v>
      </c>
      <c r="I369" s="28">
        <f t="shared" si="26"/>
        <v>0</v>
      </c>
      <c r="J369" s="28">
        <f t="shared" si="27"/>
        <v>0</v>
      </c>
      <c r="K369" s="5" t="s">
        <v>76</v>
      </c>
    </row>
    <row r="370" spans="1:11" x14ac:dyDescent="0.25">
      <c r="A370" s="3">
        <v>361</v>
      </c>
      <c r="B370" s="55" t="s">
        <v>60</v>
      </c>
      <c r="C370" s="5" t="s">
        <v>21</v>
      </c>
      <c r="D370" s="38">
        <v>1.23</v>
      </c>
      <c r="E370" s="66"/>
      <c r="F370" s="65"/>
      <c r="G370" s="26">
        <f t="shared" si="24"/>
        <v>0</v>
      </c>
      <c r="H370" s="26">
        <f t="shared" si="25"/>
        <v>0</v>
      </c>
      <c r="I370" s="26">
        <f t="shared" si="26"/>
        <v>0</v>
      </c>
      <c r="J370" s="26">
        <f t="shared" si="27"/>
        <v>0</v>
      </c>
      <c r="K370" s="5" t="s">
        <v>76</v>
      </c>
    </row>
    <row r="371" spans="1:11" x14ac:dyDescent="0.25">
      <c r="A371" s="3">
        <v>362</v>
      </c>
      <c r="B371" s="55" t="s">
        <v>61</v>
      </c>
      <c r="C371" s="5" t="s">
        <v>21</v>
      </c>
      <c r="D371" s="38">
        <v>11.91</v>
      </c>
      <c r="E371" s="66"/>
      <c r="F371" s="65"/>
      <c r="G371" s="26">
        <f t="shared" si="24"/>
        <v>0</v>
      </c>
      <c r="H371" s="26">
        <f t="shared" si="25"/>
        <v>0</v>
      </c>
      <c r="I371" s="26">
        <f t="shared" si="26"/>
        <v>0</v>
      </c>
      <c r="J371" s="26">
        <f t="shared" si="27"/>
        <v>0</v>
      </c>
      <c r="K371" s="5" t="s">
        <v>76</v>
      </c>
    </row>
    <row r="372" spans="1:11" x14ac:dyDescent="0.25">
      <c r="A372" s="3">
        <v>363</v>
      </c>
      <c r="B372" s="56" t="s">
        <v>87</v>
      </c>
      <c r="C372" s="25" t="s">
        <v>19</v>
      </c>
      <c r="D372" s="38">
        <v>2</v>
      </c>
      <c r="E372" s="66"/>
      <c r="F372" s="65"/>
      <c r="G372" s="26">
        <f t="shared" si="24"/>
        <v>0</v>
      </c>
      <c r="H372" s="26">
        <f t="shared" si="25"/>
        <v>0</v>
      </c>
      <c r="I372" s="26">
        <f t="shared" si="26"/>
        <v>0</v>
      </c>
      <c r="J372" s="26">
        <f t="shared" si="27"/>
        <v>0</v>
      </c>
      <c r="K372" s="5" t="s">
        <v>76</v>
      </c>
    </row>
    <row r="373" spans="1:11" ht="27.6" x14ac:dyDescent="0.25">
      <c r="A373" s="3">
        <v>364</v>
      </c>
      <c r="B373" s="54" t="s">
        <v>38</v>
      </c>
      <c r="C373" s="14" t="s">
        <v>19</v>
      </c>
      <c r="D373" s="39">
        <v>3</v>
      </c>
      <c r="E373" s="67"/>
      <c r="F373" s="68"/>
      <c r="G373" s="28">
        <f t="shared" si="24"/>
        <v>0</v>
      </c>
      <c r="H373" s="28">
        <f t="shared" si="25"/>
        <v>0</v>
      </c>
      <c r="I373" s="28">
        <f t="shared" si="26"/>
        <v>0</v>
      </c>
      <c r="J373" s="28">
        <f t="shared" si="27"/>
        <v>0</v>
      </c>
      <c r="K373" s="5" t="s">
        <v>76</v>
      </c>
    </row>
    <row r="374" spans="1:11" x14ac:dyDescent="0.25">
      <c r="A374" s="3">
        <v>365</v>
      </c>
      <c r="B374" s="55" t="s">
        <v>60</v>
      </c>
      <c r="C374" s="5" t="s">
        <v>21</v>
      </c>
      <c r="D374" s="38">
        <f>D373*1.23</f>
        <v>3.69</v>
      </c>
      <c r="E374" s="66"/>
      <c r="F374" s="65"/>
      <c r="G374" s="26">
        <f t="shared" si="24"/>
        <v>0</v>
      </c>
      <c r="H374" s="26">
        <f t="shared" si="25"/>
        <v>0</v>
      </c>
      <c r="I374" s="26">
        <f t="shared" si="26"/>
        <v>0</v>
      </c>
      <c r="J374" s="26">
        <f t="shared" si="27"/>
        <v>0</v>
      </c>
      <c r="K374" s="5" t="s">
        <v>76</v>
      </c>
    </row>
    <row r="375" spans="1:11" x14ac:dyDescent="0.25">
      <c r="A375" s="3">
        <v>366</v>
      </c>
      <c r="B375" s="55" t="s">
        <v>62</v>
      </c>
      <c r="C375" s="5" t="s">
        <v>21</v>
      </c>
      <c r="D375" s="38">
        <f>D373*10.41</f>
        <v>31.23</v>
      </c>
      <c r="E375" s="66"/>
      <c r="F375" s="65"/>
      <c r="G375" s="26">
        <f t="shared" si="24"/>
        <v>0</v>
      </c>
      <c r="H375" s="26">
        <f t="shared" si="25"/>
        <v>0</v>
      </c>
      <c r="I375" s="26">
        <f t="shared" si="26"/>
        <v>0</v>
      </c>
      <c r="J375" s="26">
        <f t="shared" si="27"/>
        <v>0</v>
      </c>
      <c r="K375" s="5" t="s">
        <v>76</v>
      </c>
    </row>
    <row r="376" spans="1:11" x14ac:dyDescent="0.25">
      <c r="A376" s="3">
        <v>367</v>
      </c>
      <c r="B376" s="56" t="s">
        <v>87</v>
      </c>
      <c r="C376" s="25" t="s">
        <v>19</v>
      </c>
      <c r="D376" s="38">
        <f>D373*2</f>
        <v>6</v>
      </c>
      <c r="E376" s="66"/>
      <c r="F376" s="65"/>
      <c r="G376" s="26">
        <f t="shared" si="24"/>
        <v>0</v>
      </c>
      <c r="H376" s="26">
        <f t="shared" si="25"/>
        <v>0</v>
      </c>
      <c r="I376" s="26">
        <f t="shared" si="26"/>
        <v>0</v>
      </c>
      <c r="J376" s="26">
        <f t="shared" si="27"/>
        <v>0</v>
      </c>
      <c r="K376" s="5" t="s">
        <v>76</v>
      </c>
    </row>
    <row r="377" spans="1:11" ht="27.6" x14ac:dyDescent="0.25">
      <c r="A377" s="3">
        <v>368</v>
      </c>
      <c r="B377" s="54" t="s">
        <v>39</v>
      </c>
      <c r="C377" s="14" t="s">
        <v>19</v>
      </c>
      <c r="D377" s="39">
        <v>6</v>
      </c>
      <c r="E377" s="67"/>
      <c r="F377" s="68"/>
      <c r="G377" s="28">
        <f t="shared" si="24"/>
        <v>0</v>
      </c>
      <c r="H377" s="28">
        <f t="shared" si="25"/>
        <v>0</v>
      </c>
      <c r="I377" s="28">
        <f t="shared" si="26"/>
        <v>0</v>
      </c>
      <c r="J377" s="28">
        <f t="shared" si="27"/>
        <v>0</v>
      </c>
      <c r="K377" s="5" t="s">
        <v>76</v>
      </c>
    </row>
    <row r="378" spans="1:11" x14ac:dyDescent="0.25">
      <c r="A378" s="3">
        <v>369</v>
      </c>
      <c r="B378" s="55" t="s">
        <v>63</v>
      </c>
      <c r="C378" s="5" t="s">
        <v>21</v>
      </c>
      <c r="D378" s="38">
        <f>D377*10.83</f>
        <v>64.98</v>
      </c>
      <c r="E378" s="66"/>
      <c r="F378" s="65"/>
      <c r="G378" s="26">
        <f t="shared" si="24"/>
        <v>0</v>
      </c>
      <c r="H378" s="26">
        <f t="shared" si="25"/>
        <v>0</v>
      </c>
      <c r="I378" s="26">
        <f t="shared" si="26"/>
        <v>0</v>
      </c>
      <c r="J378" s="26">
        <f t="shared" si="27"/>
        <v>0</v>
      </c>
      <c r="K378" s="5" t="s">
        <v>76</v>
      </c>
    </row>
    <row r="379" spans="1:11" ht="27.6" x14ac:dyDescent="0.25">
      <c r="A379" s="3">
        <v>370</v>
      </c>
      <c r="B379" s="54" t="s">
        <v>40</v>
      </c>
      <c r="C379" s="14" t="s">
        <v>19</v>
      </c>
      <c r="D379" s="39">
        <f>1</f>
        <v>1</v>
      </c>
      <c r="E379" s="67"/>
      <c r="F379" s="68"/>
      <c r="G379" s="28">
        <f t="shared" si="24"/>
        <v>0</v>
      </c>
      <c r="H379" s="28">
        <f t="shared" si="25"/>
        <v>0</v>
      </c>
      <c r="I379" s="28">
        <f t="shared" si="26"/>
        <v>0</v>
      </c>
      <c r="J379" s="28">
        <f t="shared" si="27"/>
        <v>0</v>
      </c>
      <c r="K379" s="5" t="s">
        <v>76</v>
      </c>
    </row>
    <row r="380" spans="1:11" x14ac:dyDescent="0.25">
      <c r="A380" s="3">
        <v>371</v>
      </c>
      <c r="B380" s="55" t="s">
        <v>60</v>
      </c>
      <c r="C380" s="5" t="s">
        <v>21</v>
      </c>
      <c r="D380" s="38">
        <v>1.23</v>
      </c>
      <c r="E380" s="66"/>
      <c r="F380" s="65"/>
      <c r="G380" s="26">
        <f t="shared" si="24"/>
        <v>0</v>
      </c>
      <c r="H380" s="26">
        <f t="shared" si="25"/>
        <v>0</v>
      </c>
      <c r="I380" s="26">
        <f t="shared" si="26"/>
        <v>0</v>
      </c>
      <c r="J380" s="26">
        <f t="shared" si="27"/>
        <v>0</v>
      </c>
      <c r="K380" s="5" t="s">
        <v>76</v>
      </c>
    </row>
    <row r="381" spans="1:11" x14ac:dyDescent="0.25">
      <c r="A381" s="3">
        <v>372</v>
      </c>
      <c r="B381" s="55" t="s">
        <v>52</v>
      </c>
      <c r="C381" s="5" t="s">
        <v>21</v>
      </c>
      <c r="D381" s="38">
        <v>7.91</v>
      </c>
      <c r="E381" s="66"/>
      <c r="F381" s="65"/>
      <c r="G381" s="26">
        <f t="shared" si="24"/>
        <v>0</v>
      </c>
      <c r="H381" s="26">
        <f t="shared" si="25"/>
        <v>0</v>
      </c>
      <c r="I381" s="26">
        <f t="shared" si="26"/>
        <v>0</v>
      </c>
      <c r="J381" s="26">
        <f t="shared" si="27"/>
        <v>0</v>
      </c>
      <c r="K381" s="5" t="s">
        <v>76</v>
      </c>
    </row>
    <row r="382" spans="1:11" x14ac:dyDescent="0.25">
      <c r="A382" s="3">
        <v>373</v>
      </c>
      <c r="B382" s="56" t="s">
        <v>87</v>
      </c>
      <c r="C382" s="25" t="s">
        <v>19</v>
      </c>
      <c r="D382" s="38">
        <v>2</v>
      </c>
      <c r="E382" s="66"/>
      <c r="F382" s="65"/>
      <c r="G382" s="26">
        <f t="shared" si="24"/>
        <v>0</v>
      </c>
      <c r="H382" s="26">
        <f t="shared" si="25"/>
        <v>0</v>
      </c>
      <c r="I382" s="26">
        <f t="shared" si="26"/>
        <v>0</v>
      </c>
      <c r="J382" s="26">
        <f t="shared" si="27"/>
        <v>0</v>
      </c>
      <c r="K382" s="5" t="s">
        <v>76</v>
      </c>
    </row>
    <row r="383" spans="1:11" ht="27.6" x14ac:dyDescent="0.25">
      <c r="A383" s="3">
        <v>374</v>
      </c>
      <c r="B383" s="54" t="s">
        <v>41</v>
      </c>
      <c r="C383" s="14" t="s">
        <v>19</v>
      </c>
      <c r="D383" s="39">
        <v>1</v>
      </c>
      <c r="E383" s="67"/>
      <c r="F383" s="68"/>
      <c r="G383" s="28">
        <f t="shared" si="24"/>
        <v>0</v>
      </c>
      <c r="H383" s="28">
        <f t="shared" si="25"/>
        <v>0</v>
      </c>
      <c r="I383" s="28">
        <f t="shared" si="26"/>
        <v>0</v>
      </c>
      <c r="J383" s="28">
        <f t="shared" si="27"/>
        <v>0</v>
      </c>
      <c r="K383" s="5" t="s">
        <v>76</v>
      </c>
    </row>
    <row r="384" spans="1:11" x14ac:dyDescent="0.25">
      <c r="A384" s="3">
        <v>375</v>
      </c>
      <c r="B384" s="55" t="s">
        <v>60</v>
      </c>
      <c r="C384" s="5" t="s">
        <v>21</v>
      </c>
      <c r="D384" s="38">
        <v>1.23</v>
      </c>
      <c r="E384" s="66"/>
      <c r="F384" s="65"/>
      <c r="G384" s="26">
        <f t="shared" si="24"/>
        <v>0</v>
      </c>
      <c r="H384" s="26">
        <f t="shared" si="25"/>
        <v>0</v>
      </c>
      <c r="I384" s="26">
        <f t="shared" si="26"/>
        <v>0</v>
      </c>
      <c r="J384" s="26">
        <f t="shared" si="27"/>
        <v>0</v>
      </c>
      <c r="K384" s="5" t="s">
        <v>76</v>
      </c>
    </row>
    <row r="385" spans="1:11" x14ac:dyDescent="0.25">
      <c r="A385" s="3">
        <v>376</v>
      </c>
      <c r="B385" s="55" t="s">
        <v>64</v>
      </c>
      <c r="C385" s="5" t="s">
        <v>21</v>
      </c>
      <c r="D385" s="38">
        <v>8.16</v>
      </c>
      <c r="E385" s="66"/>
      <c r="F385" s="65"/>
      <c r="G385" s="26">
        <f t="shared" si="24"/>
        <v>0</v>
      </c>
      <c r="H385" s="26">
        <f t="shared" si="25"/>
        <v>0</v>
      </c>
      <c r="I385" s="26">
        <f t="shared" si="26"/>
        <v>0</v>
      </c>
      <c r="J385" s="26">
        <f t="shared" si="27"/>
        <v>0</v>
      </c>
      <c r="K385" s="5" t="s">
        <v>76</v>
      </c>
    </row>
    <row r="386" spans="1:11" x14ac:dyDescent="0.25">
      <c r="A386" s="3">
        <v>377</v>
      </c>
      <c r="B386" s="56" t="s">
        <v>87</v>
      </c>
      <c r="C386" s="25" t="s">
        <v>19</v>
      </c>
      <c r="D386" s="38">
        <v>2</v>
      </c>
      <c r="E386" s="66"/>
      <c r="F386" s="65"/>
      <c r="G386" s="26">
        <f t="shared" si="24"/>
        <v>0</v>
      </c>
      <c r="H386" s="26">
        <f t="shared" si="25"/>
        <v>0</v>
      </c>
      <c r="I386" s="26">
        <f t="shared" si="26"/>
        <v>0</v>
      </c>
      <c r="J386" s="26">
        <f t="shared" si="27"/>
        <v>0</v>
      </c>
      <c r="K386" s="5" t="s">
        <v>76</v>
      </c>
    </row>
    <row r="387" spans="1:11" ht="27.6" x14ac:dyDescent="0.25">
      <c r="A387" s="3">
        <v>378</v>
      </c>
      <c r="B387" s="54" t="s">
        <v>71</v>
      </c>
      <c r="C387" s="14" t="s">
        <v>19</v>
      </c>
      <c r="D387" s="39">
        <v>31</v>
      </c>
      <c r="E387" s="67"/>
      <c r="F387" s="68"/>
      <c r="G387" s="28">
        <f t="shared" si="24"/>
        <v>0</v>
      </c>
      <c r="H387" s="28">
        <f t="shared" si="25"/>
        <v>0</v>
      </c>
      <c r="I387" s="28">
        <f t="shared" si="26"/>
        <v>0</v>
      </c>
      <c r="J387" s="28">
        <f t="shared" si="27"/>
        <v>0</v>
      </c>
      <c r="K387" s="5" t="s">
        <v>76</v>
      </c>
    </row>
    <row r="388" spans="1:11" x14ac:dyDescent="0.25">
      <c r="A388" s="3">
        <v>379</v>
      </c>
      <c r="B388" s="55" t="s">
        <v>26</v>
      </c>
      <c r="C388" s="5" t="s">
        <v>21</v>
      </c>
      <c r="D388" s="38">
        <f>D387*2.14</f>
        <v>66.34</v>
      </c>
      <c r="E388" s="72"/>
      <c r="F388" s="65"/>
      <c r="G388" s="26">
        <f t="shared" si="24"/>
        <v>0</v>
      </c>
      <c r="H388" s="26">
        <f t="shared" si="25"/>
        <v>0</v>
      </c>
      <c r="I388" s="26">
        <f t="shared" si="26"/>
        <v>0</v>
      </c>
      <c r="J388" s="26">
        <f t="shared" si="27"/>
        <v>0</v>
      </c>
      <c r="K388" s="5" t="s">
        <v>76</v>
      </c>
    </row>
    <row r="389" spans="1:11" x14ac:dyDescent="0.25">
      <c r="A389" s="3">
        <v>380</v>
      </c>
      <c r="B389" s="55" t="s">
        <v>27</v>
      </c>
      <c r="C389" s="5" t="s">
        <v>21</v>
      </c>
      <c r="D389" s="38">
        <f>D387*1.58</f>
        <v>48.980000000000004</v>
      </c>
      <c r="E389" s="72"/>
      <c r="F389" s="65"/>
      <c r="G389" s="26">
        <f t="shared" si="24"/>
        <v>0</v>
      </c>
      <c r="H389" s="26">
        <f t="shared" si="25"/>
        <v>0</v>
      </c>
      <c r="I389" s="26">
        <f t="shared" si="26"/>
        <v>0</v>
      </c>
      <c r="J389" s="26">
        <f t="shared" si="27"/>
        <v>0</v>
      </c>
      <c r="K389" s="5" t="s">
        <v>76</v>
      </c>
    </row>
    <row r="390" spans="1:11" x14ac:dyDescent="0.25">
      <c r="A390" s="3">
        <v>381</v>
      </c>
      <c r="B390" s="56" t="s">
        <v>72</v>
      </c>
      <c r="C390" s="5" t="s">
        <v>21</v>
      </c>
      <c r="D390" s="38">
        <f>D387*35.54</f>
        <v>1101.74</v>
      </c>
      <c r="E390" s="66"/>
      <c r="F390" s="65"/>
      <c r="G390" s="26">
        <f t="shared" si="24"/>
        <v>0</v>
      </c>
      <c r="H390" s="26">
        <f t="shared" si="25"/>
        <v>0</v>
      </c>
      <c r="I390" s="26">
        <f t="shared" si="26"/>
        <v>0</v>
      </c>
      <c r="J390" s="26">
        <f t="shared" si="27"/>
        <v>0</v>
      </c>
      <c r="K390" s="5" t="s">
        <v>76</v>
      </c>
    </row>
    <row r="391" spans="1:11" x14ac:dyDescent="0.25">
      <c r="A391" s="3">
        <v>382</v>
      </c>
      <c r="B391" s="56" t="s">
        <v>86</v>
      </c>
      <c r="C391" s="5" t="s">
        <v>19</v>
      </c>
      <c r="D391" s="38">
        <f>D387*4</f>
        <v>124</v>
      </c>
      <c r="E391" s="66"/>
      <c r="F391" s="65"/>
      <c r="G391" s="26">
        <f t="shared" si="24"/>
        <v>0</v>
      </c>
      <c r="H391" s="26">
        <f t="shared" si="25"/>
        <v>0</v>
      </c>
      <c r="I391" s="26">
        <f t="shared" si="26"/>
        <v>0</v>
      </c>
      <c r="J391" s="26">
        <f t="shared" si="27"/>
        <v>0</v>
      </c>
      <c r="K391" s="5" t="s">
        <v>76</v>
      </c>
    </row>
    <row r="392" spans="1:11" ht="27.6" x14ac:dyDescent="0.25">
      <c r="A392" s="3">
        <v>383</v>
      </c>
      <c r="B392" s="54" t="s">
        <v>73</v>
      </c>
      <c r="C392" s="14" t="s">
        <v>19</v>
      </c>
      <c r="D392" s="27">
        <f>19</f>
        <v>19</v>
      </c>
      <c r="E392" s="67"/>
      <c r="F392" s="68"/>
      <c r="G392" s="28">
        <f t="shared" si="24"/>
        <v>0</v>
      </c>
      <c r="H392" s="28">
        <f t="shared" si="25"/>
        <v>0</v>
      </c>
      <c r="I392" s="28">
        <f t="shared" si="26"/>
        <v>0</v>
      </c>
      <c r="J392" s="28">
        <f t="shared" si="27"/>
        <v>0</v>
      </c>
      <c r="K392" s="5" t="s">
        <v>76</v>
      </c>
    </row>
    <row r="393" spans="1:11" x14ac:dyDescent="0.25">
      <c r="A393" s="3">
        <v>384</v>
      </c>
      <c r="B393" s="55" t="s">
        <v>30</v>
      </c>
      <c r="C393" s="5" t="s">
        <v>21</v>
      </c>
      <c r="D393" s="38">
        <f>D392*3.11</f>
        <v>59.089999999999996</v>
      </c>
      <c r="E393" s="72"/>
      <c r="F393" s="65"/>
      <c r="G393" s="26">
        <f t="shared" si="24"/>
        <v>0</v>
      </c>
      <c r="H393" s="26">
        <f t="shared" si="25"/>
        <v>0</v>
      </c>
      <c r="I393" s="26">
        <f t="shared" si="26"/>
        <v>0</v>
      </c>
      <c r="J393" s="26">
        <f t="shared" si="27"/>
        <v>0</v>
      </c>
      <c r="K393" s="5" t="s">
        <v>76</v>
      </c>
    </row>
    <row r="394" spans="1:11" x14ac:dyDescent="0.25">
      <c r="A394" s="3">
        <v>385</v>
      </c>
      <c r="B394" s="56" t="s">
        <v>66</v>
      </c>
      <c r="C394" s="5" t="s">
        <v>21</v>
      </c>
      <c r="D394" s="38">
        <f>D392*1.86</f>
        <v>35.340000000000003</v>
      </c>
      <c r="E394" s="66"/>
      <c r="F394" s="65"/>
      <c r="G394" s="26">
        <f t="shared" si="24"/>
        <v>0</v>
      </c>
      <c r="H394" s="26">
        <f t="shared" si="25"/>
        <v>0</v>
      </c>
      <c r="I394" s="26">
        <f t="shared" si="26"/>
        <v>0</v>
      </c>
      <c r="J394" s="26">
        <f t="shared" si="27"/>
        <v>0</v>
      </c>
      <c r="K394" s="5" t="s">
        <v>76</v>
      </c>
    </row>
    <row r="395" spans="1:11" x14ac:dyDescent="0.25">
      <c r="A395" s="3">
        <v>386</v>
      </c>
      <c r="B395" s="55" t="s">
        <v>31</v>
      </c>
      <c r="C395" s="5" t="s">
        <v>21</v>
      </c>
      <c r="D395" s="38">
        <f>D392*2.37</f>
        <v>45.03</v>
      </c>
      <c r="E395" s="72"/>
      <c r="F395" s="65"/>
      <c r="G395" s="26">
        <f t="shared" si="24"/>
        <v>0</v>
      </c>
      <c r="H395" s="26">
        <f t="shared" si="25"/>
        <v>0</v>
      </c>
      <c r="I395" s="26">
        <f t="shared" si="26"/>
        <v>0</v>
      </c>
      <c r="J395" s="26">
        <f t="shared" si="27"/>
        <v>0</v>
      </c>
      <c r="K395" s="5" t="s">
        <v>76</v>
      </c>
    </row>
    <row r="396" spans="1:11" x14ac:dyDescent="0.25">
      <c r="A396" s="3">
        <v>387</v>
      </c>
      <c r="B396" s="56" t="s">
        <v>74</v>
      </c>
      <c r="C396" s="5" t="s">
        <v>21</v>
      </c>
      <c r="D396" s="38">
        <f>D392*38.72</f>
        <v>735.68</v>
      </c>
      <c r="E396" s="66"/>
      <c r="F396" s="65"/>
      <c r="G396" s="26">
        <f t="shared" ref="G396:G455" si="28">E396+F396</f>
        <v>0</v>
      </c>
      <c r="H396" s="26">
        <f t="shared" ref="H396:H455" si="29">E396*D396</f>
        <v>0</v>
      </c>
      <c r="I396" s="26">
        <f t="shared" ref="I396:I455" si="30">D396*F396</f>
        <v>0</v>
      </c>
      <c r="J396" s="26">
        <f t="shared" ref="J396:J455" si="31">I396+H396</f>
        <v>0</v>
      </c>
      <c r="K396" s="5" t="s">
        <v>76</v>
      </c>
    </row>
    <row r="397" spans="1:11" x14ac:dyDescent="0.25">
      <c r="A397" s="3">
        <v>388</v>
      </c>
      <c r="B397" s="56" t="s">
        <v>86</v>
      </c>
      <c r="C397" s="5" t="s">
        <v>19</v>
      </c>
      <c r="D397" s="38">
        <f>D392*4</f>
        <v>76</v>
      </c>
      <c r="E397" s="66"/>
      <c r="F397" s="65"/>
      <c r="G397" s="26">
        <f t="shared" si="28"/>
        <v>0</v>
      </c>
      <c r="H397" s="26">
        <f t="shared" si="29"/>
        <v>0</v>
      </c>
      <c r="I397" s="26">
        <f t="shared" si="30"/>
        <v>0</v>
      </c>
      <c r="J397" s="26">
        <f t="shared" si="31"/>
        <v>0</v>
      </c>
      <c r="K397" s="5" t="s">
        <v>76</v>
      </c>
    </row>
    <row r="398" spans="1:11" ht="27.6" x14ac:dyDescent="0.25">
      <c r="A398" s="3">
        <v>389</v>
      </c>
      <c r="B398" s="54" t="s">
        <v>75</v>
      </c>
      <c r="C398" s="14" t="s">
        <v>19</v>
      </c>
      <c r="D398" s="39">
        <v>4</v>
      </c>
      <c r="E398" s="67"/>
      <c r="F398" s="68"/>
      <c r="G398" s="28">
        <f t="shared" si="28"/>
        <v>0</v>
      </c>
      <c r="H398" s="28">
        <f t="shared" si="29"/>
        <v>0</v>
      </c>
      <c r="I398" s="28">
        <f t="shared" si="30"/>
        <v>0</v>
      </c>
      <c r="J398" s="28">
        <f t="shared" si="31"/>
        <v>0</v>
      </c>
      <c r="K398" s="5" t="s">
        <v>76</v>
      </c>
    </row>
    <row r="399" spans="1:11" x14ac:dyDescent="0.25">
      <c r="A399" s="3">
        <v>390</v>
      </c>
      <c r="B399" s="55" t="s">
        <v>30</v>
      </c>
      <c r="C399" s="5" t="s">
        <v>21</v>
      </c>
      <c r="D399" s="38">
        <f>D398*3.11</f>
        <v>12.44</v>
      </c>
      <c r="E399" s="72"/>
      <c r="F399" s="65"/>
      <c r="G399" s="26">
        <f t="shared" si="28"/>
        <v>0</v>
      </c>
      <c r="H399" s="26">
        <f t="shared" si="29"/>
        <v>0</v>
      </c>
      <c r="I399" s="26">
        <f t="shared" si="30"/>
        <v>0</v>
      </c>
      <c r="J399" s="26">
        <f t="shared" si="31"/>
        <v>0</v>
      </c>
      <c r="K399" s="5" t="s">
        <v>76</v>
      </c>
    </row>
    <row r="400" spans="1:11" x14ac:dyDescent="0.25">
      <c r="A400" s="3">
        <v>391</v>
      </c>
      <c r="B400" s="56" t="s">
        <v>66</v>
      </c>
      <c r="C400" s="5" t="s">
        <v>21</v>
      </c>
      <c r="D400" s="38">
        <f>D398*1.86</f>
        <v>7.44</v>
      </c>
      <c r="E400" s="66"/>
      <c r="F400" s="65"/>
      <c r="G400" s="26">
        <f t="shared" si="28"/>
        <v>0</v>
      </c>
      <c r="H400" s="26">
        <f t="shared" si="29"/>
        <v>0</v>
      </c>
      <c r="I400" s="26">
        <f t="shared" si="30"/>
        <v>0</v>
      </c>
      <c r="J400" s="26">
        <f t="shared" si="31"/>
        <v>0</v>
      </c>
      <c r="K400" s="5" t="s">
        <v>76</v>
      </c>
    </row>
    <row r="401" spans="1:12" x14ac:dyDescent="0.25">
      <c r="A401" s="3">
        <v>392</v>
      </c>
      <c r="B401" s="55" t="s">
        <v>31</v>
      </c>
      <c r="C401" s="5" t="s">
        <v>21</v>
      </c>
      <c r="D401" s="38">
        <f>D398*2.37</f>
        <v>9.48</v>
      </c>
      <c r="E401" s="72"/>
      <c r="F401" s="65"/>
      <c r="G401" s="26">
        <f t="shared" si="28"/>
        <v>0</v>
      </c>
      <c r="H401" s="26">
        <f t="shared" si="29"/>
        <v>0</v>
      </c>
      <c r="I401" s="26">
        <f t="shared" si="30"/>
        <v>0</v>
      </c>
      <c r="J401" s="26">
        <f t="shared" si="31"/>
        <v>0</v>
      </c>
      <c r="K401" s="5" t="s">
        <v>76</v>
      </c>
    </row>
    <row r="402" spans="1:12" x14ac:dyDescent="0.25">
      <c r="A402" s="3">
        <v>393</v>
      </c>
      <c r="B402" s="56" t="s">
        <v>74</v>
      </c>
      <c r="C402" s="5" t="s">
        <v>21</v>
      </c>
      <c r="D402" s="38">
        <f>D398*38.72</f>
        <v>154.88</v>
      </c>
      <c r="E402" s="66"/>
      <c r="F402" s="65"/>
      <c r="G402" s="26">
        <f t="shared" si="28"/>
        <v>0</v>
      </c>
      <c r="H402" s="26">
        <f t="shared" si="29"/>
        <v>0</v>
      </c>
      <c r="I402" s="26">
        <f t="shared" si="30"/>
        <v>0</v>
      </c>
      <c r="J402" s="26">
        <f t="shared" si="31"/>
        <v>0</v>
      </c>
      <c r="K402" s="5" t="s">
        <v>76</v>
      </c>
    </row>
    <row r="403" spans="1:12" x14ac:dyDescent="0.25">
      <c r="A403" s="3">
        <v>394</v>
      </c>
      <c r="B403" s="56" t="s">
        <v>86</v>
      </c>
      <c r="C403" s="5" t="s">
        <v>19</v>
      </c>
      <c r="D403" s="38">
        <f>D398*4</f>
        <v>16</v>
      </c>
      <c r="E403" s="66"/>
      <c r="F403" s="65"/>
      <c r="G403" s="26">
        <f t="shared" si="28"/>
        <v>0</v>
      </c>
      <c r="H403" s="26">
        <f t="shared" si="29"/>
        <v>0</v>
      </c>
      <c r="I403" s="26">
        <f t="shared" si="30"/>
        <v>0</v>
      </c>
      <c r="J403" s="26">
        <f t="shared" si="31"/>
        <v>0</v>
      </c>
      <c r="K403" s="5" t="s">
        <v>76</v>
      </c>
    </row>
    <row r="404" spans="1:12" x14ac:dyDescent="0.25">
      <c r="A404" s="3">
        <v>395</v>
      </c>
      <c r="B404" s="51" t="s">
        <v>103</v>
      </c>
      <c r="C404" s="21"/>
      <c r="D404" s="45"/>
      <c r="E404" s="76"/>
      <c r="F404" s="76"/>
      <c r="G404" s="45"/>
      <c r="H404" s="45"/>
      <c r="I404" s="45"/>
      <c r="J404" s="45"/>
      <c r="K404" s="5" t="s">
        <v>76</v>
      </c>
    </row>
    <row r="405" spans="1:12" ht="48.75" customHeight="1" x14ac:dyDescent="0.25">
      <c r="A405" s="3">
        <v>396</v>
      </c>
      <c r="B405" s="52" t="s">
        <v>82</v>
      </c>
      <c r="C405" s="5" t="s">
        <v>4</v>
      </c>
      <c r="D405" s="38">
        <f>42.2</f>
        <v>42.2</v>
      </c>
      <c r="E405" s="64"/>
      <c r="F405" s="65"/>
      <c r="G405" s="26">
        <f t="shared" si="28"/>
        <v>0</v>
      </c>
      <c r="H405" s="26">
        <f t="shared" si="29"/>
        <v>0</v>
      </c>
      <c r="I405" s="26">
        <f t="shared" si="30"/>
        <v>0</v>
      </c>
      <c r="J405" s="26">
        <f t="shared" si="31"/>
        <v>0</v>
      </c>
      <c r="K405" s="5" t="s">
        <v>76</v>
      </c>
    </row>
    <row r="406" spans="1:12" ht="27.6" x14ac:dyDescent="0.25">
      <c r="A406" s="3">
        <v>397</v>
      </c>
      <c r="B406" s="53" t="s">
        <v>80</v>
      </c>
      <c r="C406" s="3" t="s">
        <v>4</v>
      </c>
      <c r="D406" s="38">
        <v>38.6</v>
      </c>
      <c r="E406" s="64"/>
      <c r="F406" s="65"/>
      <c r="G406" s="26">
        <f t="shared" si="28"/>
        <v>0</v>
      </c>
      <c r="H406" s="26">
        <f t="shared" si="29"/>
        <v>0</v>
      </c>
      <c r="I406" s="26">
        <f t="shared" si="30"/>
        <v>0</v>
      </c>
      <c r="J406" s="26">
        <f t="shared" si="31"/>
        <v>0</v>
      </c>
      <c r="K406" s="5" t="s">
        <v>76</v>
      </c>
      <c r="L406" s="16"/>
    </row>
    <row r="407" spans="1:12" ht="123.75" customHeight="1" x14ac:dyDescent="0.25">
      <c r="A407" s="3">
        <v>398</v>
      </c>
      <c r="B407" s="53" t="s">
        <v>79</v>
      </c>
      <c r="C407" s="3" t="s">
        <v>4</v>
      </c>
      <c r="D407" s="38">
        <v>258.60000000000002</v>
      </c>
      <c r="E407" s="64"/>
      <c r="F407" s="65"/>
      <c r="G407" s="26">
        <f t="shared" si="28"/>
        <v>0</v>
      </c>
      <c r="H407" s="26">
        <f t="shared" si="29"/>
        <v>0</v>
      </c>
      <c r="I407" s="26">
        <f t="shared" si="30"/>
        <v>0</v>
      </c>
      <c r="J407" s="26">
        <f t="shared" si="31"/>
        <v>0</v>
      </c>
      <c r="K407" s="5" t="s">
        <v>76</v>
      </c>
    </row>
    <row r="408" spans="1:12" ht="124.5" customHeight="1" x14ac:dyDescent="0.25">
      <c r="A408" s="3">
        <v>399</v>
      </c>
      <c r="B408" s="53" t="s">
        <v>78</v>
      </c>
      <c r="C408" s="3" t="s">
        <v>3</v>
      </c>
      <c r="D408" s="38">
        <v>49.63</v>
      </c>
      <c r="E408" s="66"/>
      <c r="F408" s="65"/>
      <c r="G408" s="26">
        <f t="shared" si="28"/>
        <v>0</v>
      </c>
      <c r="H408" s="26">
        <f t="shared" si="29"/>
        <v>0</v>
      </c>
      <c r="I408" s="26">
        <f t="shared" si="30"/>
        <v>0</v>
      </c>
      <c r="J408" s="26">
        <f t="shared" si="31"/>
        <v>0</v>
      </c>
      <c r="K408" s="5" t="s">
        <v>76</v>
      </c>
      <c r="L408" s="16"/>
    </row>
    <row r="409" spans="1:12" ht="27.6" x14ac:dyDescent="0.25">
      <c r="A409" s="3">
        <v>400</v>
      </c>
      <c r="B409" s="54" t="s">
        <v>35</v>
      </c>
      <c r="C409" s="14" t="s">
        <v>19</v>
      </c>
      <c r="D409" s="39">
        <v>6</v>
      </c>
      <c r="E409" s="67"/>
      <c r="F409" s="68"/>
      <c r="G409" s="28">
        <f t="shared" si="28"/>
        <v>0</v>
      </c>
      <c r="H409" s="28">
        <f t="shared" si="29"/>
        <v>0</v>
      </c>
      <c r="I409" s="28">
        <f t="shared" si="30"/>
        <v>0</v>
      </c>
      <c r="J409" s="28">
        <f t="shared" si="31"/>
        <v>0</v>
      </c>
      <c r="K409" s="5" t="s">
        <v>76</v>
      </c>
    </row>
    <row r="410" spans="1:12" x14ac:dyDescent="0.25">
      <c r="A410" s="3">
        <v>401</v>
      </c>
      <c r="B410" s="55" t="s">
        <v>53</v>
      </c>
      <c r="C410" s="5" t="s">
        <v>21</v>
      </c>
      <c r="D410" s="38">
        <f>D409*1.23</f>
        <v>7.38</v>
      </c>
      <c r="E410" s="66"/>
      <c r="F410" s="65"/>
      <c r="G410" s="26">
        <f t="shared" si="28"/>
        <v>0</v>
      </c>
      <c r="H410" s="26">
        <f t="shared" si="29"/>
        <v>0</v>
      </c>
      <c r="I410" s="26">
        <f t="shared" si="30"/>
        <v>0</v>
      </c>
      <c r="J410" s="26">
        <f t="shared" si="31"/>
        <v>0</v>
      </c>
      <c r="K410" s="5" t="s">
        <v>76</v>
      </c>
    </row>
    <row r="411" spans="1:12" x14ac:dyDescent="0.25">
      <c r="A411" s="3">
        <v>402</v>
      </c>
      <c r="B411" s="55" t="s">
        <v>46</v>
      </c>
      <c r="C411" s="5" t="s">
        <v>21</v>
      </c>
      <c r="D411" s="38">
        <f>D409*8.33</f>
        <v>49.980000000000004</v>
      </c>
      <c r="E411" s="66"/>
      <c r="F411" s="65"/>
      <c r="G411" s="26">
        <f t="shared" si="28"/>
        <v>0</v>
      </c>
      <c r="H411" s="26">
        <f t="shared" si="29"/>
        <v>0</v>
      </c>
      <c r="I411" s="26">
        <f t="shared" si="30"/>
        <v>0</v>
      </c>
      <c r="J411" s="26">
        <f t="shared" si="31"/>
        <v>0</v>
      </c>
      <c r="K411" s="5" t="s">
        <v>76</v>
      </c>
    </row>
    <row r="412" spans="1:12" x14ac:dyDescent="0.25">
      <c r="A412" s="3">
        <v>403</v>
      </c>
      <c r="B412" s="56" t="s">
        <v>87</v>
      </c>
      <c r="C412" s="25" t="s">
        <v>19</v>
      </c>
      <c r="D412" s="38">
        <f>D409*2</f>
        <v>12</v>
      </c>
      <c r="E412" s="66"/>
      <c r="F412" s="65"/>
      <c r="G412" s="26">
        <f t="shared" si="28"/>
        <v>0</v>
      </c>
      <c r="H412" s="26">
        <f t="shared" si="29"/>
        <v>0</v>
      </c>
      <c r="I412" s="26">
        <f t="shared" si="30"/>
        <v>0</v>
      </c>
      <c r="J412" s="26">
        <f t="shared" si="31"/>
        <v>0</v>
      </c>
      <c r="K412" s="5" t="s">
        <v>76</v>
      </c>
    </row>
    <row r="413" spans="1:12" ht="27.6" x14ac:dyDescent="0.25">
      <c r="A413" s="3">
        <v>404</v>
      </c>
      <c r="B413" s="54" t="s">
        <v>22</v>
      </c>
      <c r="C413" s="14" t="s">
        <v>19</v>
      </c>
      <c r="D413" s="39">
        <v>11</v>
      </c>
      <c r="E413" s="67"/>
      <c r="F413" s="68"/>
      <c r="G413" s="28">
        <f t="shared" si="28"/>
        <v>0</v>
      </c>
      <c r="H413" s="28">
        <f t="shared" si="29"/>
        <v>0</v>
      </c>
      <c r="I413" s="28">
        <f t="shared" si="30"/>
        <v>0</v>
      </c>
      <c r="J413" s="28">
        <f t="shared" si="31"/>
        <v>0</v>
      </c>
      <c r="K413" s="5" t="s">
        <v>76</v>
      </c>
    </row>
    <row r="414" spans="1:12" x14ac:dyDescent="0.25">
      <c r="A414" s="3">
        <v>405</v>
      </c>
      <c r="B414" s="56" t="s">
        <v>66</v>
      </c>
      <c r="C414" s="5" t="s">
        <v>21</v>
      </c>
      <c r="D414" s="38">
        <f>D413*0.93</f>
        <v>10.23</v>
      </c>
      <c r="E414" s="66"/>
      <c r="F414" s="65"/>
      <c r="G414" s="26">
        <f t="shared" si="28"/>
        <v>0</v>
      </c>
      <c r="H414" s="26">
        <f t="shared" si="29"/>
        <v>0</v>
      </c>
      <c r="I414" s="26">
        <f t="shared" si="30"/>
        <v>0</v>
      </c>
      <c r="J414" s="26">
        <f t="shared" si="31"/>
        <v>0</v>
      </c>
      <c r="K414" s="5" t="s">
        <v>76</v>
      </c>
    </row>
    <row r="415" spans="1:12" x14ac:dyDescent="0.25">
      <c r="A415" s="3">
        <v>406</v>
      </c>
      <c r="B415" s="55" t="s">
        <v>47</v>
      </c>
      <c r="C415" s="5" t="s">
        <v>21</v>
      </c>
      <c r="D415" s="38">
        <f>D413*13.42</f>
        <v>147.62</v>
      </c>
      <c r="E415" s="66"/>
      <c r="F415" s="65"/>
      <c r="G415" s="26">
        <f t="shared" si="28"/>
        <v>0</v>
      </c>
      <c r="H415" s="26">
        <f t="shared" si="29"/>
        <v>0</v>
      </c>
      <c r="I415" s="26">
        <f t="shared" si="30"/>
        <v>0</v>
      </c>
      <c r="J415" s="26">
        <f t="shared" si="31"/>
        <v>0</v>
      </c>
      <c r="K415" s="5" t="s">
        <v>76</v>
      </c>
    </row>
    <row r="416" spans="1:12" ht="27.6" x14ac:dyDescent="0.25">
      <c r="A416" s="3">
        <v>407</v>
      </c>
      <c r="B416" s="54" t="s">
        <v>36</v>
      </c>
      <c r="C416" s="14" t="s">
        <v>19</v>
      </c>
      <c r="D416" s="39">
        <f>1</f>
        <v>1</v>
      </c>
      <c r="E416" s="67"/>
      <c r="F416" s="68"/>
      <c r="G416" s="28">
        <f t="shared" si="28"/>
        <v>0</v>
      </c>
      <c r="H416" s="28">
        <f t="shared" si="29"/>
        <v>0</v>
      </c>
      <c r="I416" s="28">
        <f t="shared" si="30"/>
        <v>0</v>
      </c>
      <c r="J416" s="28">
        <f t="shared" si="31"/>
        <v>0</v>
      </c>
      <c r="K416" s="5" t="s">
        <v>76</v>
      </c>
    </row>
    <row r="417" spans="1:11" x14ac:dyDescent="0.25">
      <c r="A417" s="3">
        <v>408</v>
      </c>
      <c r="B417" s="56" t="s">
        <v>66</v>
      </c>
      <c r="C417" s="5" t="s">
        <v>21</v>
      </c>
      <c r="D417" s="38">
        <v>0.93</v>
      </c>
      <c r="E417" s="66"/>
      <c r="F417" s="65"/>
      <c r="G417" s="26">
        <f t="shared" si="28"/>
        <v>0</v>
      </c>
      <c r="H417" s="26">
        <f t="shared" si="29"/>
        <v>0</v>
      </c>
      <c r="I417" s="26">
        <f t="shared" si="30"/>
        <v>0</v>
      </c>
      <c r="J417" s="26">
        <f t="shared" si="31"/>
        <v>0</v>
      </c>
      <c r="K417" s="5" t="s">
        <v>76</v>
      </c>
    </row>
    <row r="418" spans="1:11" x14ac:dyDescent="0.25">
      <c r="A418" s="3">
        <v>409</v>
      </c>
      <c r="B418" s="55" t="s">
        <v>56</v>
      </c>
      <c r="C418" s="5" t="s">
        <v>21</v>
      </c>
      <c r="D418" s="38">
        <v>2.6</v>
      </c>
      <c r="E418" s="66"/>
      <c r="F418" s="65"/>
      <c r="G418" s="26">
        <f t="shared" si="28"/>
        <v>0</v>
      </c>
      <c r="H418" s="26">
        <f t="shared" si="29"/>
        <v>0</v>
      </c>
      <c r="I418" s="26">
        <f t="shared" si="30"/>
        <v>0</v>
      </c>
      <c r="J418" s="26">
        <f t="shared" si="31"/>
        <v>0</v>
      </c>
      <c r="K418" s="5" t="s">
        <v>76</v>
      </c>
    </row>
    <row r="419" spans="1:11" x14ac:dyDescent="0.25">
      <c r="A419" s="3">
        <v>410</v>
      </c>
      <c r="B419" s="55" t="s">
        <v>59</v>
      </c>
      <c r="C419" s="5" t="s">
        <v>21</v>
      </c>
      <c r="D419" s="38">
        <v>13.16</v>
      </c>
      <c r="E419" s="66"/>
      <c r="F419" s="65"/>
      <c r="G419" s="26">
        <f t="shared" si="28"/>
        <v>0</v>
      </c>
      <c r="H419" s="26">
        <f t="shared" si="29"/>
        <v>0</v>
      </c>
      <c r="I419" s="26">
        <f t="shared" si="30"/>
        <v>0</v>
      </c>
      <c r="J419" s="26">
        <f t="shared" si="31"/>
        <v>0</v>
      </c>
      <c r="K419" s="5" t="s">
        <v>76</v>
      </c>
    </row>
    <row r="420" spans="1:11" x14ac:dyDescent="0.25">
      <c r="A420" s="3">
        <v>411</v>
      </c>
      <c r="B420" s="56" t="s">
        <v>87</v>
      </c>
      <c r="C420" s="25" t="s">
        <v>19</v>
      </c>
      <c r="D420" s="38">
        <v>2</v>
      </c>
      <c r="E420" s="66"/>
      <c r="F420" s="65"/>
      <c r="G420" s="26">
        <f t="shared" si="28"/>
        <v>0</v>
      </c>
      <c r="H420" s="26">
        <f t="shared" si="29"/>
        <v>0</v>
      </c>
      <c r="I420" s="26">
        <f t="shared" si="30"/>
        <v>0</v>
      </c>
      <c r="J420" s="26">
        <f t="shared" si="31"/>
        <v>0</v>
      </c>
      <c r="K420" s="5" t="s">
        <v>76</v>
      </c>
    </row>
    <row r="421" spans="1:11" ht="27.6" x14ac:dyDescent="0.25">
      <c r="A421" s="3">
        <v>412</v>
      </c>
      <c r="B421" s="54" t="s">
        <v>37</v>
      </c>
      <c r="C421" s="14" t="s">
        <v>19</v>
      </c>
      <c r="D421" s="39">
        <v>1</v>
      </c>
      <c r="E421" s="67"/>
      <c r="F421" s="68"/>
      <c r="G421" s="28">
        <f t="shared" si="28"/>
        <v>0</v>
      </c>
      <c r="H421" s="28">
        <f t="shared" si="29"/>
        <v>0</v>
      </c>
      <c r="I421" s="28">
        <f t="shared" si="30"/>
        <v>0</v>
      </c>
      <c r="J421" s="28">
        <f t="shared" si="31"/>
        <v>0</v>
      </c>
      <c r="K421" s="5" t="s">
        <v>76</v>
      </c>
    </row>
    <row r="422" spans="1:11" x14ac:dyDescent="0.25">
      <c r="A422" s="3">
        <v>413</v>
      </c>
      <c r="B422" s="55" t="s">
        <v>60</v>
      </c>
      <c r="C422" s="5" t="s">
        <v>21</v>
      </c>
      <c r="D422" s="38">
        <v>1.23</v>
      </c>
      <c r="E422" s="66"/>
      <c r="F422" s="65"/>
      <c r="G422" s="26">
        <f t="shared" si="28"/>
        <v>0</v>
      </c>
      <c r="H422" s="26">
        <f t="shared" si="29"/>
        <v>0</v>
      </c>
      <c r="I422" s="26">
        <f t="shared" si="30"/>
        <v>0</v>
      </c>
      <c r="J422" s="26">
        <f t="shared" si="31"/>
        <v>0</v>
      </c>
      <c r="K422" s="5" t="s">
        <v>76</v>
      </c>
    </row>
    <row r="423" spans="1:11" x14ac:dyDescent="0.25">
      <c r="A423" s="3">
        <v>414</v>
      </c>
      <c r="B423" s="55" t="s">
        <v>61</v>
      </c>
      <c r="C423" s="5" t="s">
        <v>21</v>
      </c>
      <c r="D423" s="38">
        <v>11.91</v>
      </c>
      <c r="E423" s="66"/>
      <c r="F423" s="65"/>
      <c r="G423" s="26">
        <f t="shared" si="28"/>
        <v>0</v>
      </c>
      <c r="H423" s="26">
        <f t="shared" si="29"/>
        <v>0</v>
      </c>
      <c r="I423" s="26">
        <f t="shared" si="30"/>
        <v>0</v>
      </c>
      <c r="J423" s="26">
        <f t="shared" si="31"/>
        <v>0</v>
      </c>
      <c r="K423" s="5" t="s">
        <v>76</v>
      </c>
    </row>
    <row r="424" spans="1:11" x14ac:dyDescent="0.25">
      <c r="A424" s="3">
        <v>415</v>
      </c>
      <c r="B424" s="56" t="s">
        <v>87</v>
      </c>
      <c r="C424" s="25" t="s">
        <v>19</v>
      </c>
      <c r="D424" s="38">
        <v>2</v>
      </c>
      <c r="E424" s="66"/>
      <c r="F424" s="65"/>
      <c r="G424" s="26">
        <f t="shared" si="28"/>
        <v>0</v>
      </c>
      <c r="H424" s="26">
        <f t="shared" si="29"/>
        <v>0</v>
      </c>
      <c r="I424" s="26">
        <f t="shared" si="30"/>
        <v>0</v>
      </c>
      <c r="J424" s="26">
        <f t="shared" si="31"/>
        <v>0</v>
      </c>
      <c r="K424" s="5" t="s">
        <v>76</v>
      </c>
    </row>
    <row r="425" spans="1:11" ht="27.6" x14ac:dyDescent="0.25">
      <c r="A425" s="3">
        <v>416</v>
      </c>
      <c r="B425" s="54" t="s">
        <v>38</v>
      </c>
      <c r="C425" s="14" t="s">
        <v>19</v>
      </c>
      <c r="D425" s="39">
        <v>3</v>
      </c>
      <c r="E425" s="67"/>
      <c r="F425" s="68"/>
      <c r="G425" s="28">
        <f t="shared" si="28"/>
        <v>0</v>
      </c>
      <c r="H425" s="28">
        <f t="shared" si="29"/>
        <v>0</v>
      </c>
      <c r="I425" s="28">
        <f t="shared" si="30"/>
        <v>0</v>
      </c>
      <c r="J425" s="28">
        <f t="shared" si="31"/>
        <v>0</v>
      </c>
      <c r="K425" s="5" t="s">
        <v>76</v>
      </c>
    </row>
    <row r="426" spans="1:11" x14ac:dyDescent="0.25">
      <c r="A426" s="3">
        <v>417</v>
      </c>
      <c r="B426" s="55" t="s">
        <v>60</v>
      </c>
      <c r="C426" s="5" t="s">
        <v>21</v>
      </c>
      <c r="D426" s="38">
        <f>D425*1.23</f>
        <v>3.69</v>
      </c>
      <c r="E426" s="66"/>
      <c r="F426" s="65"/>
      <c r="G426" s="26">
        <f t="shared" si="28"/>
        <v>0</v>
      </c>
      <c r="H426" s="26">
        <f t="shared" si="29"/>
        <v>0</v>
      </c>
      <c r="I426" s="26">
        <f t="shared" si="30"/>
        <v>0</v>
      </c>
      <c r="J426" s="26">
        <f t="shared" si="31"/>
        <v>0</v>
      </c>
      <c r="K426" s="5" t="s">
        <v>76</v>
      </c>
    </row>
    <row r="427" spans="1:11" x14ac:dyDescent="0.25">
      <c r="A427" s="3">
        <v>418</v>
      </c>
      <c r="B427" s="55" t="s">
        <v>62</v>
      </c>
      <c r="C427" s="5" t="s">
        <v>21</v>
      </c>
      <c r="D427" s="38">
        <f>D425*10.41</f>
        <v>31.23</v>
      </c>
      <c r="E427" s="66"/>
      <c r="F427" s="65"/>
      <c r="G427" s="26">
        <f t="shared" si="28"/>
        <v>0</v>
      </c>
      <c r="H427" s="26">
        <f t="shared" si="29"/>
        <v>0</v>
      </c>
      <c r="I427" s="26">
        <f t="shared" si="30"/>
        <v>0</v>
      </c>
      <c r="J427" s="26">
        <f t="shared" si="31"/>
        <v>0</v>
      </c>
      <c r="K427" s="5" t="s">
        <v>76</v>
      </c>
    </row>
    <row r="428" spans="1:11" x14ac:dyDescent="0.25">
      <c r="A428" s="3">
        <v>419</v>
      </c>
      <c r="B428" s="56" t="s">
        <v>87</v>
      </c>
      <c r="C428" s="25" t="s">
        <v>19</v>
      </c>
      <c r="D428" s="38">
        <f>D425*2</f>
        <v>6</v>
      </c>
      <c r="E428" s="66"/>
      <c r="F428" s="65"/>
      <c r="G428" s="26">
        <f t="shared" si="28"/>
        <v>0</v>
      </c>
      <c r="H428" s="26">
        <f t="shared" si="29"/>
        <v>0</v>
      </c>
      <c r="I428" s="26">
        <f t="shared" si="30"/>
        <v>0</v>
      </c>
      <c r="J428" s="26">
        <f t="shared" si="31"/>
        <v>0</v>
      </c>
      <c r="K428" s="5" t="s">
        <v>76</v>
      </c>
    </row>
    <row r="429" spans="1:11" ht="27.6" x14ac:dyDescent="0.25">
      <c r="A429" s="3">
        <v>420</v>
      </c>
      <c r="B429" s="54" t="s">
        <v>39</v>
      </c>
      <c r="C429" s="14" t="s">
        <v>19</v>
      </c>
      <c r="D429" s="39">
        <v>6</v>
      </c>
      <c r="E429" s="67"/>
      <c r="F429" s="68"/>
      <c r="G429" s="28">
        <f t="shared" si="28"/>
        <v>0</v>
      </c>
      <c r="H429" s="28">
        <f t="shared" si="29"/>
        <v>0</v>
      </c>
      <c r="I429" s="28">
        <f t="shared" si="30"/>
        <v>0</v>
      </c>
      <c r="J429" s="28">
        <f t="shared" si="31"/>
        <v>0</v>
      </c>
      <c r="K429" s="5" t="s">
        <v>76</v>
      </c>
    </row>
    <row r="430" spans="1:11" x14ac:dyDescent="0.25">
      <c r="A430" s="3">
        <v>421</v>
      </c>
      <c r="B430" s="55" t="s">
        <v>63</v>
      </c>
      <c r="C430" s="5" t="s">
        <v>21</v>
      </c>
      <c r="D430" s="38">
        <f>D429*10.83</f>
        <v>64.98</v>
      </c>
      <c r="E430" s="66"/>
      <c r="F430" s="65"/>
      <c r="G430" s="26">
        <f t="shared" si="28"/>
        <v>0</v>
      </c>
      <c r="H430" s="26">
        <f t="shared" si="29"/>
        <v>0</v>
      </c>
      <c r="I430" s="26">
        <f t="shared" si="30"/>
        <v>0</v>
      </c>
      <c r="J430" s="26">
        <f t="shared" si="31"/>
        <v>0</v>
      </c>
      <c r="K430" s="5" t="s">
        <v>76</v>
      </c>
    </row>
    <row r="431" spans="1:11" ht="27.6" x14ac:dyDescent="0.25">
      <c r="A431" s="3">
        <v>422</v>
      </c>
      <c r="B431" s="54" t="s">
        <v>40</v>
      </c>
      <c r="C431" s="14" t="s">
        <v>19</v>
      </c>
      <c r="D431" s="39">
        <f>1</f>
        <v>1</v>
      </c>
      <c r="E431" s="67"/>
      <c r="F431" s="68"/>
      <c r="G431" s="28">
        <f t="shared" si="28"/>
        <v>0</v>
      </c>
      <c r="H431" s="28">
        <f t="shared" si="29"/>
        <v>0</v>
      </c>
      <c r="I431" s="28">
        <f t="shared" si="30"/>
        <v>0</v>
      </c>
      <c r="J431" s="28">
        <f t="shared" si="31"/>
        <v>0</v>
      </c>
      <c r="K431" s="5" t="s">
        <v>76</v>
      </c>
    </row>
    <row r="432" spans="1:11" x14ac:dyDescent="0.25">
      <c r="A432" s="3">
        <v>423</v>
      </c>
      <c r="B432" s="55" t="s">
        <v>60</v>
      </c>
      <c r="C432" s="5" t="s">
        <v>21</v>
      </c>
      <c r="D432" s="38">
        <v>1.23</v>
      </c>
      <c r="E432" s="66"/>
      <c r="F432" s="65"/>
      <c r="G432" s="26">
        <f t="shared" si="28"/>
        <v>0</v>
      </c>
      <c r="H432" s="26">
        <f t="shared" si="29"/>
        <v>0</v>
      </c>
      <c r="I432" s="26">
        <f t="shared" si="30"/>
        <v>0</v>
      </c>
      <c r="J432" s="26">
        <f t="shared" si="31"/>
        <v>0</v>
      </c>
      <c r="K432" s="5" t="s">
        <v>76</v>
      </c>
    </row>
    <row r="433" spans="1:11" x14ac:dyDescent="0.25">
      <c r="A433" s="3">
        <v>424</v>
      </c>
      <c r="B433" s="55" t="s">
        <v>52</v>
      </c>
      <c r="C433" s="5" t="s">
        <v>21</v>
      </c>
      <c r="D433" s="38">
        <v>7.91</v>
      </c>
      <c r="E433" s="66"/>
      <c r="F433" s="65"/>
      <c r="G433" s="26">
        <f t="shared" si="28"/>
        <v>0</v>
      </c>
      <c r="H433" s="26">
        <f t="shared" si="29"/>
        <v>0</v>
      </c>
      <c r="I433" s="26">
        <f t="shared" si="30"/>
        <v>0</v>
      </c>
      <c r="J433" s="26">
        <f t="shared" si="31"/>
        <v>0</v>
      </c>
      <c r="K433" s="5" t="s">
        <v>76</v>
      </c>
    </row>
    <row r="434" spans="1:11" x14ac:dyDescent="0.25">
      <c r="A434" s="3">
        <v>425</v>
      </c>
      <c r="B434" s="56" t="s">
        <v>87</v>
      </c>
      <c r="C434" s="25" t="s">
        <v>19</v>
      </c>
      <c r="D434" s="38">
        <v>2</v>
      </c>
      <c r="E434" s="66"/>
      <c r="F434" s="65"/>
      <c r="G434" s="26">
        <f t="shared" si="28"/>
        <v>0</v>
      </c>
      <c r="H434" s="26">
        <f t="shared" si="29"/>
        <v>0</v>
      </c>
      <c r="I434" s="26">
        <f t="shared" si="30"/>
        <v>0</v>
      </c>
      <c r="J434" s="26">
        <f t="shared" si="31"/>
        <v>0</v>
      </c>
      <c r="K434" s="5" t="s">
        <v>76</v>
      </c>
    </row>
    <row r="435" spans="1:11" ht="27.6" x14ac:dyDescent="0.25">
      <c r="A435" s="3">
        <v>426</v>
      </c>
      <c r="B435" s="54" t="s">
        <v>41</v>
      </c>
      <c r="C435" s="14" t="s">
        <v>19</v>
      </c>
      <c r="D435" s="39">
        <v>1</v>
      </c>
      <c r="E435" s="67"/>
      <c r="F435" s="68"/>
      <c r="G435" s="28">
        <f t="shared" si="28"/>
        <v>0</v>
      </c>
      <c r="H435" s="28">
        <f t="shared" si="29"/>
        <v>0</v>
      </c>
      <c r="I435" s="28">
        <f t="shared" si="30"/>
        <v>0</v>
      </c>
      <c r="J435" s="28">
        <f t="shared" si="31"/>
        <v>0</v>
      </c>
      <c r="K435" s="5" t="s">
        <v>76</v>
      </c>
    </row>
    <row r="436" spans="1:11" x14ac:dyDescent="0.25">
      <c r="A436" s="3">
        <v>427</v>
      </c>
      <c r="B436" s="55" t="s">
        <v>60</v>
      </c>
      <c r="C436" s="5" t="s">
        <v>21</v>
      </c>
      <c r="D436" s="38">
        <v>1.23</v>
      </c>
      <c r="E436" s="66"/>
      <c r="F436" s="65"/>
      <c r="G436" s="26">
        <f t="shared" si="28"/>
        <v>0</v>
      </c>
      <c r="H436" s="26">
        <f t="shared" si="29"/>
        <v>0</v>
      </c>
      <c r="I436" s="26">
        <f t="shared" si="30"/>
        <v>0</v>
      </c>
      <c r="J436" s="26">
        <f t="shared" si="31"/>
        <v>0</v>
      </c>
      <c r="K436" s="5" t="s">
        <v>76</v>
      </c>
    </row>
    <row r="437" spans="1:11" x14ac:dyDescent="0.25">
      <c r="A437" s="3">
        <v>428</v>
      </c>
      <c r="B437" s="55" t="s">
        <v>64</v>
      </c>
      <c r="C437" s="5" t="s">
        <v>21</v>
      </c>
      <c r="D437" s="38">
        <v>8.16</v>
      </c>
      <c r="E437" s="66"/>
      <c r="F437" s="65"/>
      <c r="G437" s="26">
        <f t="shared" si="28"/>
        <v>0</v>
      </c>
      <c r="H437" s="26">
        <f t="shared" si="29"/>
        <v>0</v>
      </c>
      <c r="I437" s="26">
        <f t="shared" si="30"/>
        <v>0</v>
      </c>
      <c r="J437" s="26">
        <f t="shared" si="31"/>
        <v>0</v>
      </c>
      <c r="K437" s="5" t="s">
        <v>76</v>
      </c>
    </row>
    <row r="438" spans="1:11" x14ac:dyDescent="0.25">
      <c r="A438" s="3">
        <v>429</v>
      </c>
      <c r="B438" s="56" t="s">
        <v>87</v>
      </c>
      <c r="C438" s="25" t="s">
        <v>19</v>
      </c>
      <c r="D438" s="38">
        <v>2</v>
      </c>
      <c r="E438" s="66"/>
      <c r="F438" s="65"/>
      <c r="G438" s="26">
        <f t="shared" si="28"/>
        <v>0</v>
      </c>
      <c r="H438" s="26">
        <f t="shared" si="29"/>
        <v>0</v>
      </c>
      <c r="I438" s="26">
        <f t="shared" si="30"/>
        <v>0</v>
      </c>
      <c r="J438" s="26">
        <f t="shared" si="31"/>
        <v>0</v>
      </c>
      <c r="K438" s="5" t="s">
        <v>76</v>
      </c>
    </row>
    <row r="439" spans="1:11" ht="27.6" x14ac:dyDescent="0.25">
      <c r="A439" s="3">
        <v>430</v>
      </c>
      <c r="B439" s="54" t="s">
        <v>71</v>
      </c>
      <c r="C439" s="14" t="s">
        <v>19</v>
      </c>
      <c r="D439" s="39">
        <v>31</v>
      </c>
      <c r="E439" s="67"/>
      <c r="F439" s="68"/>
      <c r="G439" s="28">
        <f t="shared" si="28"/>
        <v>0</v>
      </c>
      <c r="H439" s="28">
        <f t="shared" si="29"/>
        <v>0</v>
      </c>
      <c r="I439" s="28">
        <f t="shared" si="30"/>
        <v>0</v>
      </c>
      <c r="J439" s="28">
        <f t="shared" si="31"/>
        <v>0</v>
      </c>
      <c r="K439" s="5" t="s">
        <v>76</v>
      </c>
    </row>
    <row r="440" spans="1:11" x14ac:dyDescent="0.25">
      <c r="A440" s="3">
        <v>431</v>
      </c>
      <c r="B440" s="55" t="s">
        <v>26</v>
      </c>
      <c r="C440" s="5" t="s">
        <v>21</v>
      </c>
      <c r="D440" s="38">
        <f>D439*2.14</f>
        <v>66.34</v>
      </c>
      <c r="E440" s="72"/>
      <c r="F440" s="65"/>
      <c r="G440" s="26">
        <f t="shared" si="28"/>
        <v>0</v>
      </c>
      <c r="H440" s="26">
        <f t="shared" si="29"/>
        <v>0</v>
      </c>
      <c r="I440" s="26">
        <f t="shared" si="30"/>
        <v>0</v>
      </c>
      <c r="J440" s="26">
        <f t="shared" si="31"/>
        <v>0</v>
      </c>
      <c r="K440" s="5" t="s">
        <v>76</v>
      </c>
    </row>
    <row r="441" spans="1:11" x14ac:dyDescent="0.25">
      <c r="A441" s="3">
        <v>432</v>
      </c>
      <c r="B441" s="55" t="s">
        <v>27</v>
      </c>
      <c r="C441" s="5" t="s">
        <v>21</v>
      </c>
      <c r="D441" s="38">
        <f>D439*1.58</f>
        <v>48.980000000000004</v>
      </c>
      <c r="E441" s="72"/>
      <c r="F441" s="65"/>
      <c r="G441" s="26">
        <f t="shared" si="28"/>
        <v>0</v>
      </c>
      <c r="H441" s="26">
        <f t="shared" si="29"/>
        <v>0</v>
      </c>
      <c r="I441" s="26">
        <f t="shared" si="30"/>
        <v>0</v>
      </c>
      <c r="J441" s="26">
        <f t="shared" si="31"/>
        <v>0</v>
      </c>
      <c r="K441" s="5" t="s">
        <v>76</v>
      </c>
    </row>
    <row r="442" spans="1:11" x14ac:dyDescent="0.25">
      <c r="A442" s="3">
        <v>433</v>
      </c>
      <c r="B442" s="56" t="s">
        <v>72</v>
      </c>
      <c r="C442" s="5" t="s">
        <v>21</v>
      </c>
      <c r="D442" s="38">
        <f>D439*35.54</f>
        <v>1101.74</v>
      </c>
      <c r="E442" s="66"/>
      <c r="F442" s="65"/>
      <c r="G442" s="26">
        <f t="shared" si="28"/>
        <v>0</v>
      </c>
      <c r="H442" s="26">
        <f t="shared" si="29"/>
        <v>0</v>
      </c>
      <c r="I442" s="26">
        <f t="shared" si="30"/>
        <v>0</v>
      </c>
      <c r="J442" s="26">
        <f t="shared" si="31"/>
        <v>0</v>
      </c>
      <c r="K442" s="5" t="s">
        <v>76</v>
      </c>
    </row>
    <row r="443" spans="1:11" x14ac:dyDescent="0.25">
      <c r="A443" s="3">
        <v>434</v>
      </c>
      <c r="B443" s="56" t="s">
        <v>86</v>
      </c>
      <c r="C443" s="5" t="s">
        <v>19</v>
      </c>
      <c r="D443" s="38">
        <f>D439*4</f>
        <v>124</v>
      </c>
      <c r="E443" s="66"/>
      <c r="F443" s="65"/>
      <c r="G443" s="26">
        <f t="shared" si="28"/>
        <v>0</v>
      </c>
      <c r="H443" s="26">
        <f t="shared" si="29"/>
        <v>0</v>
      </c>
      <c r="I443" s="26">
        <f t="shared" si="30"/>
        <v>0</v>
      </c>
      <c r="J443" s="26">
        <f t="shared" si="31"/>
        <v>0</v>
      </c>
      <c r="K443" s="5" t="s">
        <v>76</v>
      </c>
    </row>
    <row r="444" spans="1:11" ht="27.6" x14ac:dyDescent="0.25">
      <c r="A444" s="3">
        <v>435</v>
      </c>
      <c r="B444" s="54" t="s">
        <v>73</v>
      </c>
      <c r="C444" s="14" t="s">
        <v>19</v>
      </c>
      <c r="D444" s="39">
        <v>19</v>
      </c>
      <c r="E444" s="67"/>
      <c r="F444" s="68"/>
      <c r="G444" s="28">
        <f t="shared" si="28"/>
        <v>0</v>
      </c>
      <c r="H444" s="28">
        <f t="shared" si="29"/>
        <v>0</v>
      </c>
      <c r="I444" s="28">
        <f t="shared" si="30"/>
        <v>0</v>
      </c>
      <c r="J444" s="28">
        <f t="shared" si="31"/>
        <v>0</v>
      </c>
      <c r="K444" s="5" t="s">
        <v>76</v>
      </c>
    </row>
    <row r="445" spans="1:11" x14ac:dyDescent="0.25">
      <c r="A445" s="3">
        <v>436</v>
      </c>
      <c r="B445" s="55" t="s">
        <v>30</v>
      </c>
      <c r="C445" s="5" t="s">
        <v>21</v>
      </c>
      <c r="D445" s="38">
        <f>D444*3.11</f>
        <v>59.089999999999996</v>
      </c>
      <c r="E445" s="72"/>
      <c r="F445" s="65"/>
      <c r="G445" s="26">
        <f t="shared" si="28"/>
        <v>0</v>
      </c>
      <c r="H445" s="26">
        <f t="shared" si="29"/>
        <v>0</v>
      </c>
      <c r="I445" s="26">
        <f t="shared" si="30"/>
        <v>0</v>
      </c>
      <c r="J445" s="26">
        <f t="shared" si="31"/>
        <v>0</v>
      </c>
      <c r="K445" s="5" t="s">
        <v>76</v>
      </c>
    </row>
    <row r="446" spans="1:11" x14ac:dyDescent="0.25">
      <c r="A446" s="3">
        <v>437</v>
      </c>
      <c r="B446" s="56" t="s">
        <v>66</v>
      </c>
      <c r="C446" s="5" t="s">
        <v>21</v>
      </c>
      <c r="D446" s="38">
        <f>D444*1.86</f>
        <v>35.340000000000003</v>
      </c>
      <c r="E446" s="66"/>
      <c r="F446" s="65"/>
      <c r="G446" s="26">
        <f t="shared" si="28"/>
        <v>0</v>
      </c>
      <c r="H446" s="26">
        <f t="shared" si="29"/>
        <v>0</v>
      </c>
      <c r="I446" s="26">
        <f t="shared" si="30"/>
        <v>0</v>
      </c>
      <c r="J446" s="26">
        <f t="shared" si="31"/>
        <v>0</v>
      </c>
      <c r="K446" s="5" t="s">
        <v>76</v>
      </c>
    </row>
    <row r="447" spans="1:11" x14ac:dyDescent="0.25">
      <c r="A447" s="3">
        <v>438</v>
      </c>
      <c r="B447" s="55" t="s">
        <v>31</v>
      </c>
      <c r="C447" s="5" t="s">
        <v>21</v>
      </c>
      <c r="D447" s="38">
        <f>D444*2.37</f>
        <v>45.03</v>
      </c>
      <c r="E447" s="72"/>
      <c r="F447" s="65"/>
      <c r="G447" s="26">
        <f t="shared" si="28"/>
        <v>0</v>
      </c>
      <c r="H447" s="26">
        <f t="shared" si="29"/>
        <v>0</v>
      </c>
      <c r="I447" s="26">
        <f t="shared" si="30"/>
        <v>0</v>
      </c>
      <c r="J447" s="26">
        <f t="shared" si="31"/>
        <v>0</v>
      </c>
      <c r="K447" s="5" t="s">
        <v>76</v>
      </c>
    </row>
    <row r="448" spans="1:11" x14ac:dyDescent="0.25">
      <c r="A448" s="3">
        <v>439</v>
      </c>
      <c r="B448" s="56" t="s">
        <v>74</v>
      </c>
      <c r="C448" s="5" t="s">
        <v>21</v>
      </c>
      <c r="D448" s="38">
        <f>D444*38.72</f>
        <v>735.68</v>
      </c>
      <c r="E448" s="66"/>
      <c r="F448" s="65"/>
      <c r="G448" s="26">
        <f t="shared" si="28"/>
        <v>0</v>
      </c>
      <c r="H448" s="26">
        <f t="shared" si="29"/>
        <v>0</v>
      </c>
      <c r="I448" s="26">
        <f t="shared" si="30"/>
        <v>0</v>
      </c>
      <c r="J448" s="26">
        <f t="shared" si="31"/>
        <v>0</v>
      </c>
      <c r="K448" s="5" t="s">
        <v>76</v>
      </c>
    </row>
    <row r="449" spans="1:12" x14ac:dyDescent="0.25">
      <c r="A449" s="3">
        <v>440</v>
      </c>
      <c r="B449" s="56" t="s">
        <v>86</v>
      </c>
      <c r="C449" s="5" t="s">
        <v>19</v>
      </c>
      <c r="D449" s="38">
        <f>D444*4</f>
        <v>76</v>
      </c>
      <c r="E449" s="66"/>
      <c r="F449" s="65"/>
      <c r="G449" s="26">
        <f t="shared" si="28"/>
        <v>0</v>
      </c>
      <c r="H449" s="26">
        <f t="shared" si="29"/>
        <v>0</v>
      </c>
      <c r="I449" s="26">
        <f t="shared" si="30"/>
        <v>0</v>
      </c>
      <c r="J449" s="26">
        <f t="shared" si="31"/>
        <v>0</v>
      </c>
      <c r="K449" s="5" t="s">
        <v>76</v>
      </c>
    </row>
    <row r="450" spans="1:12" ht="27.6" x14ac:dyDescent="0.25">
      <c r="A450" s="3">
        <v>441</v>
      </c>
      <c r="B450" s="54" t="s">
        <v>75</v>
      </c>
      <c r="C450" s="14" t="s">
        <v>19</v>
      </c>
      <c r="D450" s="39">
        <v>4</v>
      </c>
      <c r="E450" s="67"/>
      <c r="F450" s="68"/>
      <c r="G450" s="28">
        <f t="shared" si="28"/>
        <v>0</v>
      </c>
      <c r="H450" s="28">
        <f t="shared" si="29"/>
        <v>0</v>
      </c>
      <c r="I450" s="28">
        <f t="shared" si="30"/>
        <v>0</v>
      </c>
      <c r="J450" s="28">
        <f t="shared" si="31"/>
        <v>0</v>
      </c>
      <c r="K450" s="5" t="s">
        <v>76</v>
      </c>
    </row>
    <row r="451" spans="1:12" x14ac:dyDescent="0.25">
      <c r="A451" s="3">
        <v>442</v>
      </c>
      <c r="B451" s="55" t="s">
        <v>30</v>
      </c>
      <c r="C451" s="5" t="s">
        <v>21</v>
      </c>
      <c r="D451" s="38">
        <f>D450*3.11</f>
        <v>12.44</v>
      </c>
      <c r="E451" s="72"/>
      <c r="F451" s="65"/>
      <c r="G451" s="26">
        <f t="shared" si="28"/>
        <v>0</v>
      </c>
      <c r="H451" s="26">
        <f t="shared" si="29"/>
        <v>0</v>
      </c>
      <c r="I451" s="26">
        <f t="shared" si="30"/>
        <v>0</v>
      </c>
      <c r="J451" s="26">
        <f t="shared" si="31"/>
        <v>0</v>
      </c>
      <c r="K451" s="5" t="s">
        <v>76</v>
      </c>
    </row>
    <row r="452" spans="1:12" x14ac:dyDescent="0.25">
      <c r="A452" s="3">
        <v>443</v>
      </c>
      <c r="B452" s="56" t="s">
        <v>66</v>
      </c>
      <c r="C452" s="5" t="s">
        <v>21</v>
      </c>
      <c r="D452" s="38">
        <f>D450*1.86</f>
        <v>7.44</v>
      </c>
      <c r="E452" s="66"/>
      <c r="F452" s="65"/>
      <c r="G452" s="26">
        <f t="shared" si="28"/>
        <v>0</v>
      </c>
      <c r="H452" s="26">
        <f t="shared" si="29"/>
        <v>0</v>
      </c>
      <c r="I452" s="26">
        <f t="shared" si="30"/>
        <v>0</v>
      </c>
      <c r="J452" s="26">
        <f t="shared" si="31"/>
        <v>0</v>
      </c>
      <c r="K452" s="5" t="s">
        <v>76</v>
      </c>
    </row>
    <row r="453" spans="1:12" x14ac:dyDescent="0.25">
      <c r="A453" s="3">
        <v>444</v>
      </c>
      <c r="B453" s="55" t="s">
        <v>31</v>
      </c>
      <c r="C453" s="5" t="s">
        <v>21</v>
      </c>
      <c r="D453" s="38">
        <f>D450*2.37</f>
        <v>9.48</v>
      </c>
      <c r="E453" s="72"/>
      <c r="F453" s="65"/>
      <c r="G453" s="26">
        <f t="shared" si="28"/>
        <v>0</v>
      </c>
      <c r="H453" s="26">
        <f t="shared" si="29"/>
        <v>0</v>
      </c>
      <c r="I453" s="26">
        <f t="shared" si="30"/>
        <v>0</v>
      </c>
      <c r="J453" s="26">
        <f t="shared" si="31"/>
        <v>0</v>
      </c>
      <c r="K453" s="5" t="s">
        <v>76</v>
      </c>
    </row>
    <row r="454" spans="1:12" x14ac:dyDescent="0.25">
      <c r="A454" s="3">
        <v>445</v>
      </c>
      <c r="B454" s="56" t="s">
        <v>74</v>
      </c>
      <c r="C454" s="5" t="s">
        <v>21</v>
      </c>
      <c r="D454" s="38">
        <f>D450*38.72</f>
        <v>154.88</v>
      </c>
      <c r="E454" s="66"/>
      <c r="F454" s="65"/>
      <c r="G454" s="26">
        <f t="shared" si="28"/>
        <v>0</v>
      </c>
      <c r="H454" s="26">
        <f t="shared" si="29"/>
        <v>0</v>
      </c>
      <c r="I454" s="26">
        <f t="shared" si="30"/>
        <v>0</v>
      </c>
      <c r="J454" s="26">
        <f t="shared" si="31"/>
        <v>0</v>
      </c>
      <c r="K454" s="5" t="s">
        <v>76</v>
      </c>
    </row>
    <row r="455" spans="1:12" x14ac:dyDescent="0.25">
      <c r="A455" s="3">
        <v>446</v>
      </c>
      <c r="B455" s="56" t="s">
        <v>86</v>
      </c>
      <c r="C455" s="5" t="s">
        <v>19</v>
      </c>
      <c r="D455" s="38">
        <f>D450*4</f>
        <v>16</v>
      </c>
      <c r="E455" s="66"/>
      <c r="F455" s="65"/>
      <c r="G455" s="26">
        <f t="shared" si="28"/>
        <v>0</v>
      </c>
      <c r="H455" s="26">
        <f t="shared" si="29"/>
        <v>0</v>
      </c>
      <c r="I455" s="26">
        <f t="shared" si="30"/>
        <v>0</v>
      </c>
      <c r="J455" s="26">
        <f t="shared" si="31"/>
        <v>0</v>
      </c>
      <c r="K455" s="5" t="s">
        <v>76</v>
      </c>
    </row>
    <row r="456" spans="1:12" x14ac:dyDescent="0.25">
      <c r="B456" s="50" t="s">
        <v>13</v>
      </c>
      <c r="C456" s="31"/>
      <c r="D456" s="46"/>
      <c r="E456" s="77"/>
      <c r="F456" s="77"/>
      <c r="G456" s="47"/>
      <c r="H456" s="48">
        <f>SUM(H11:H455)</f>
        <v>0</v>
      </c>
      <c r="I456" s="48">
        <f t="shared" ref="I456" si="32">SUM(I11:I455)</f>
        <v>0</v>
      </c>
      <c r="J456" s="48">
        <f>SUM(J11:J455)</f>
        <v>0</v>
      </c>
    </row>
    <row r="457" spans="1:12" x14ac:dyDescent="0.25">
      <c r="B457" s="57" t="s">
        <v>14</v>
      </c>
      <c r="C457" s="31"/>
      <c r="D457" s="46"/>
      <c r="E457" s="77"/>
      <c r="F457" s="77"/>
      <c r="G457" s="47"/>
      <c r="H457" s="29">
        <f t="shared" ref="H457:I457" si="33">H456/6</f>
        <v>0</v>
      </c>
      <c r="I457" s="29">
        <f t="shared" si="33"/>
        <v>0</v>
      </c>
      <c r="J457" s="29">
        <f>J456/6</f>
        <v>0</v>
      </c>
    </row>
    <row r="458" spans="1:12" x14ac:dyDescent="0.25">
      <c r="B458" s="58"/>
      <c r="C458" s="33"/>
      <c r="D458" s="34"/>
      <c r="E458" s="35"/>
      <c r="F458" s="35"/>
      <c r="G458" s="35"/>
      <c r="H458" s="36"/>
      <c r="I458" s="36"/>
      <c r="J458" s="36"/>
      <c r="L458" s="11"/>
    </row>
    <row r="459" spans="1:12" x14ac:dyDescent="0.25">
      <c r="H459" s="11"/>
      <c r="I459" s="11"/>
      <c r="J459" s="11"/>
      <c r="L459" s="11"/>
    </row>
    <row r="460" spans="1:12" x14ac:dyDescent="0.25">
      <c r="B460" s="59" t="s">
        <v>16</v>
      </c>
      <c r="I460" s="8" t="s">
        <v>89</v>
      </c>
      <c r="L460" s="11"/>
    </row>
    <row r="461" spans="1:12" x14ac:dyDescent="0.25">
      <c r="B461" s="59" t="s">
        <v>17</v>
      </c>
      <c r="I461" s="8"/>
    </row>
    <row r="462" spans="1:12" x14ac:dyDescent="0.25">
      <c r="B462" s="60"/>
      <c r="I462" s="9"/>
    </row>
    <row r="463" spans="1:12" x14ac:dyDescent="0.25">
      <c r="B463" s="59" t="s">
        <v>18</v>
      </c>
      <c r="I463" s="8"/>
    </row>
    <row r="464" spans="1:12" x14ac:dyDescent="0.25">
      <c r="B464" s="60"/>
      <c r="I464" s="9"/>
    </row>
    <row r="465" spans="2:9" x14ac:dyDescent="0.25">
      <c r="B465" s="59" t="s">
        <v>90</v>
      </c>
      <c r="I465" s="8" t="s">
        <v>94</v>
      </c>
    </row>
    <row r="466" spans="2:9" x14ac:dyDescent="0.25">
      <c r="B466" s="60" t="s">
        <v>5</v>
      </c>
      <c r="I466" s="10" t="s">
        <v>5</v>
      </c>
    </row>
    <row r="467" spans="2:9" x14ac:dyDescent="0.25">
      <c r="H467" s="37"/>
    </row>
  </sheetData>
  <sheetProtection algorithmName="SHA-512" hashValue="FPxylt+0pZlWCfgvmtDN/0zhyKQ4FMw8hWjI0JXv0w2sPPVI2WPXXQvh3kGNKBCQhfIZecTGwmQdgUtY+yBVfg==" saltValue="3piMEoWqqubCUiLlp8tDHg==" spinCount="100000" sheet="1" objects="1" scenarios="1" formatCells="0" formatColumns="0" formatRows="0" insertColumns="0" insertRows="0" deleteColumns="0" deleteRows="0"/>
  <autoFilter ref="A9:K457" xr:uid="{00000000-0009-0000-0000-000000000000}"/>
  <mergeCells count="11">
    <mergeCell ref="A5:K5"/>
    <mergeCell ref="A4:K4"/>
    <mergeCell ref="H6:J6"/>
    <mergeCell ref="K6:K8"/>
    <mergeCell ref="E7:G7"/>
    <mergeCell ref="H7:J7"/>
    <mergeCell ref="A6:A8"/>
    <mergeCell ref="B6:B8"/>
    <mergeCell ref="C6:C8"/>
    <mergeCell ref="D6:D8"/>
    <mergeCell ref="E6:G6"/>
  </mergeCells>
  <phoneticPr fontId="1" type="noConversion"/>
  <conditionalFormatting sqref="B12">
    <cfRule type="expression" dxfId="557" priority="657">
      <formula>$B12="Машины и Механизмы"</formula>
    </cfRule>
    <cfRule type="expression" dxfId="556" priority="658">
      <formula>$B12="Работа"</formula>
    </cfRule>
  </conditionalFormatting>
  <conditionalFormatting sqref="B12">
    <cfRule type="expression" dxfId="555" priority="659">
      <formula>#REF!="Машины и Механизмы"</formula>
    </cfRule>
  </conditionalFormatting>
  <conditionalFormatting sqref="B19">
    <cfRule type="expression" dxfId="554" priority="643">
      <formula>$B19="Машины и Механизмы"</formula>
    </cfRule>
    <cfRule type="expression" dxfId="553" priority="644">
      <formula>$B19="Работа"</formula>
    </cfRule>
  </conditionalFormatting>
  <conditionalFormatting sqref="B19">
    <cfRule type="expression" dxfId="552" priority="645">
      <formula>#REF!="Машины и Механизмы"</formula>
    </cfRule>
    <cfRule type="expression" dxfId="551" priority="651">
      <formula>#REF!="Работа"</formula>
    </cfRule>
  </conditionalFormatting>
  <conditionalFormatting sqref="B13">
    <cfRule type="expression" dxfId="550" priority="628">
      <formula>$B13="Машины и Механизмы"</formula>
    </cfRule>
    <cfRule type="expression" dxfId="549" priority="629">
      <formula>$B13="Работа"</formula>
    </cfRule>
  </conditionalFormatting>
  <conditionalFormatting sqref="B14">
    <cfRule type="expression" dxfId="548" priority="625">
      <formula>$B14="Машины и Механизмы"</formula>
    </cfRule>
    <cfRule type="expression" dxfId="547" priority="626">
      <formula>$B14="Работа"</formula>
    </cfRule>
  </conditionalFormatting>
  <conditionalFormatting sqref="B13">
    <cfRule type="expression" dxfId="546" priority="630">
      <formula>#REF!="Машины и Механизмы"</formula>
    </cfRule>
  </conditionalFormatting>
  <conditionalFormatting sqref="B100">
    <cfRule type="expression" dxfId="545" priority="542">
      <formula>$B100="Машины и Механизмы"</formula>
    </cfRule>
    <cfRule type="expression" dxfId="544" priority="543">
      <formula>$B100="Работа"</formula>
    </cfRule>
  </conditionalFormatting>
  <conditionalFormatting sqref="B14">
    <cfRule type="expression" dxfId="543" priority="627">
      <formula>#REF!="Машины и Механизмы"</formula>
    </cfRule>
  </conditionalFormatting>
  <conditionalFormatting sqref="B15">
    <cfRule type="expression" dxfId="542" priority="622">
      <formula>$B15="Машины и Механизмы"</formula>
    </cfRule>
    <cfRule type="expression" dxfId="541" priority="623">
      <formula>$B15="Работа"</formula>
    </cfRule>
  </conditionalFormatting>
  <conditionalFormatting sqref="B15">
    <cfRule type="expression" dxfId="540" priority="624">
      <formula>#REF!="Машины и Механизмы"</formula>
    </cfRule>
  </conditionalFormatting>
  <conditionalFormatting sqref="B22">
    <cfRule type="expression" dxfId="539" priority="618">
      <formula>$B22="Машины и Механизмы"</formula>
    </cfRule>
    <cfRule type="expression" dxfId="538" priority="619">
      <formula>$B22="Работа"</formula>
    </cfRule>
  </conditionalFormatting>
  <conditionalFormatting sqref="B22">
    <cfRule type="expression" dxfId="537" priority="620">
      <formula>#REF!="Машины и Механизмы"</formula>
    </cfRule>
    <cfRule type="expression" dxfId="536" priority="621">
      <formula>#REF!="Работа"</formula>
    </cfRule>
  </conditionalFormatting>
  <conditionalFormatting sqref="B25">
    <cfRule type="expression" dxfId="535" priority="614">
      <formula>$B25="Машины и Механизмы"</formula>
    </cfRule>
    <cfRule type="expression" dxfId="534" priority="615">
      <formula>$B25="Работа"</formula>
    </cfRule>
  </conditionalFormatting>
  <conditionalFormatting sqref="B25">
    <cfRule type="expression" dxfId="533" priority="616">
      <formula>#REF!="Машины и Механизмы"</formula>
    </cfRule>
    <cfRule type="expression" dxfId="532" priority="617">
      <formula>#REF!="Работа"</formula>
    </cfRule>
  </conditionalFormatting>
  <conditionalFormatting sqref="B89">
    <cfRule type="expression" dxfId="531" priority="564">
      <formula>$B89="Машины и Механизмы"</formula>
    </cfRule>
    <cfRule type="expression" dxfId="530" priority="565">
      <formula>$B89="Работа"</formula>
    </cfRule>
  </conditionalFormatting>
  <conditionalFormatting sqref="B80">
    <cfRule type="expression" dxfId="529" priority="580">
      <formula>$B80="Машины и Механизмы"</formula>
    </cfRule>
    <cfRule type="expression" dxfId="528" priority="581">
      <formula>$B80="Работа"</formula>
    </cfRule>
  </conditionalFormatting>
  <conditionalFormatting sqref="B80">
    <cfRule type="expression" dxfId="527" priority="582">
      <formula>#REF!="Машины и Механизмы"</formula>
    </cfRule>
  </conditionalFormatting>
  <conditionalFormatting sqref="B85">
    <cfRule type="expression" dxfId="526" priority="575">
      <formula>$B85="Машины и Механизмы"</formula>
    </cfRule>
    <cfRule type="expression" dxfId="525" priority="576">
      <formula>$B85="Работа"</formula>
    </cfRule>
  </conditionalFormatting>
  <conditionalFormatting sqref="B83">
    <cfRule type="expression" dxfId="524" priority="578">
      <formula>#REF!="Машины и Механизмы"</formula>
    </cfRule>
    <cfRule type="expression" dxfId="523" priority="579">
      <formula>#REF!="Работа"</formula>
    </cfRule>
  </conditionalFormatting>
  <conditionalFormatting sqref="B85">
    <cfRule type="expression" dxfId="522" priority="577">
      <formula>#REF!="Машины и Механизмы"</formula>
    </cfRule>
  </conditionalFormatting>
  <conditionalFormatting sqref="B82">
    <cfRule type="expression" dxfId="521" priority="571">
      <formula>$B82="Машины и Механизмы"</formula>
    </cfRule>
    <cfRule type="expression" dxfId="520" priority="572">
      <formula>$B82="Работа"</formula>
    </cfRule>
  </conditionalFormatting>
  <conditionalFormatting sqref="B82">
    <cfRule type="expression" dxfId="519" priority="573">
      <formula>#REF!="Машины и Механизмы"</formula>
    </cfRule>
    <cfRule type="expression" dxfId="518" priority="574">
      <formula>#REF!="Работа"</formula>
    </cfRule>
  </conditionalFormatting>
  <conditionalFormatting sqref="B91">
    <cfRule type="expression" dxfId="517" priority="568">
      <formula>$B91="Машины и Механизмы"</formula>
    </cfRule>
    <cfRule type="expression" dxfId="516" priority="569">
      <formula>$B91="Работа"</formula>
    </cfRule>
  </conditionalFormatting>
  <conditionalFormatting sqref="B91">
    <cfRule type="expression" dxfId="515" priority="570">
      <formula>#REF!="Машины и Механизмы"</formula>
    </cfRule>
  </conditionalFormatting>
  <conditionalFormatting sqref="B89">
    <cfRule type="expression" dxfId="514" priority="566">
      <formula>#REF!="Машины и Механизмы"</formula>
    </cfRule>
    <cfRule type="expression" dxfId="513" priority="567">
      <formula>#REF!="Работа"</formula>
    </cfRule>
  </conditionalFormatting>
  <conditionalFormatting sqref="B94">
    <cfRule type="expression" dxfId="512" priority="561">
      <formula>$B94="Машины и Механизмы"</formula>
    </cfRule>
    <cfRule type="expression" dxfId="511" priority="562">
      <formula>$B94="Работа"</formula>
    </cfRule>
  </conditionalFormatting>
  <conditionalFormatting sqref="B94">
    <cfRule type="expression" dxfId="510" priority="563">
      <formula>#REF!="Машины и Механизмы"</formula>
    </cfRule>
  </conditionalFormatting>
  <conditionalFormatting sqref="B95">
    <cfRule type="expression" dxfId="509" priority="558">
      <formula>$B95="Машины и Механизмы"</formula>
    </cfRule>
    <cfRule type="expression" dxfId="508" priority="559">
      <formula>$B95="Работа"</formula>
    </cfRule>
  </conditionalFormatting>
  <conditionalFormatting sqref="B102">
    <cfRule type="expression" dxfId="507" priority="538">
      <formula>$B102="Машины и Механизмы"</formula>
    </cfRule>
    <cfRule type="expression" dxfId="506" priority="539">
      <formula>$B102="Работа"</formula>
    </cfRule>
  </conditionalFormatting>
  <conditionalFormatting sqref="B95">
    <cfRule type="expression" dxfId="505" priority="560">
      <formula>#REF!="Машины и Механизмы"</formula>
    </cfRule>
  </conditionalFormatting>
  <conditionalFormatting sqref="B96">
    <cfRule type="expression" dxfId="504" priority="549">
      <formula>$B96="Машины и Механизмы"</formula>
    </cfRule>
    <cfRule type="expression" dxfId="503" priority="550">
      <formula>$B96="Работа"</formula>
    </cfRule>
  </conditionalFormatting>
  <conditionalFormatting sqref="B116">
    <cfRule type="expression" dxfId="502" priority="523">
      <formula>#REF!="Машины и Механизмы"</formula>
    </cfRule>
  </conditionalFormatting>
  <conditionalFormatting sqref="B108">
    <cfRule type="expression" dxfId="501" priority="535">
      <formula>$B108="Машины и Механизмы"</formula>
    </cfRule>
    <cfRule type="expression" dxfId="500" priority="536">
      <formula>$B108="Работа"</formula>
    </cfRule>
  </conditionalFormatting>
  <conditionalFormatting sqref="B96">
    <cfRule type="expression" dxfId="499" priority="551">
      <formula>#REF!="Машины и Механизмы"</formula>
    </cfRule>
  </conditionalFormatting>
  <conditionalFormatting sqref="B130">
    <cfRule type="expression" dxfId="498" priority="505">
      <formula>$B130="Машины и Механизмы"</formula>
    </cfRule>
    <cfRule type="expression" dxfId="497" priority="506">
      <formula>$B130="Работа"</formula>
    </cfRule>
  </conditionalFormatting>
  <conditionalFormatting sqref="B136">
    <cfRule type="expression" dxfId="496" priority="498">
      <formula>$B136="Машины и Механизмы"</formula>
    </cfRule>
    <cfRule type="expression" dxfId="495" priority="499">
      <formula>$B136="Работа"</formula>
    </cfRule>
  </conditionalFormatting>
  <conditionalFormatting sqref="B130">
    <cfRule type="expression" dxfId="494" priority="507">
      <formula>#REF!="Машины и Механизмы"</formula>
    </cfRule>
    <cfRule type="expression" dxfId="493" priority="508">
      <formula>#REF!="Работа"</formula>
    </cfRule>
  </conditionalFormatting>
  <conditionalFormatting sqref="B100">
    <cfRule type="expression" dxfId="492" priority="544">
      <formula>#REF!="Машины и Механизмы"</formula>
    </cfRule>
  </conditionalFormatting>
  <conditionalFormatting sqref="B116">
    <cfRule type="expression" dxfId="491" priority="521">
      <formula>$B116="Машины и Механизмы"</formula>
    </cfRule>
    <cfRule type="expression" dxfId="490" priority="522">
      <formula>$B116="Работа"</formula>
    </cfRule>
  </conditionalFormatting>
  <conditionalFormatting sqref="B102">
    <cfRule type="expression" dxfId="489" priority="540">
      <formula>#REF!="Машины и Механизмы"</formula>
    </cfRule>
    <cfRule type="expression" dxfId="488" priority="541">
      <formula>#REF!="Работа"</formula>
    </cfRule>
  </conditionalFormatting>
  <conditionalFormatting sqref="B142">
    <cfRule type="expression" dxfId="487" priority="479">
      <formula>$B142="Машины и Механизмы"</formula>
    </cfRule>
    <cfRule type="expression" dxfId="486" priority="480">
      <formula>$B142="Работа"</formula>
    </cfRule>
  </conditionalFormatting>
  <conditionalFormatting sqref="B108">
    <cfRule type="expression" dxfId="485" priority="537">
      <formula>#REF!="Машины и Механизмы"</formula>
    </cfRule>
  </conditionalFormatting>
  <conditionalFormatting sqref="B105">
    <cfRule type="expression" dxfId="484" priority="531">
      <formula>$B105="Машины и Механизмы"</formula>
    </cfRule>
    <cfRule type="expression" dxfId="483" priority="532">
      <formula>$B105="Работа"</formula>
    </cfRule>
  </conditionalFormatting>
  <conditionalFormatting sqref="B105">
    <cfRule type="expression" dxfId="482" priority="533">
      <formula>#REF!="Машины и Механизмы"</formula>
    </cfRule>
    <cfRule type="expression" dxfId="481" priority="534">
      <formula>#REF!="Работа"</formula>
    </cfRule>
  </conditionalFormatting>
  <conditionalFormatting sqref="B112">
    <cfRule type="expression" dxfId="480" priority="528">
      <formula>$B112="Машины и Механизмы"</formula>
    </cfRule>
    <cfRule type="expression" dxfId="479" priority="529">
      <formula>$B112="Работа"</formula>
    </cfRule>
  </conditionalFormatting>
  <conditionalFormatting sqref="B112">
    <cfRule type="expression" dxfId="478" priority="530">
      <formula>#REF!="Машины и Механизмы"</formula>
    </cfRule>
  </conditionalFormatting>
  <conditionalFormatting sqref="B136">
    <cfRule type="expression" dxfId="477" priority="500">
      <formula>#REF!="Машины и Механизмы"</formula>
    </cfRule>
    <cfRule type="expression" dxfId="476" priority="501">
      <formula>#REF!="Работа"</formula>
    </cfRule>
  </conditionalFormatting>
  <conditionalFormatting sqref="B122">
    <cfRule type="expression" dxfId="475" priority="517">
      <formula>#REF!="Машины и Механизмы"</formula>
    </cfRule>
  </conditionalFormatting>
  <conditionalFormatting sqref="B122">
    <cfRule type="expression" dxfId="474" priority="515">
      <formula>$B122="Машины и Механизмы"</formula>
    </cfRule>
    <cfRule type="expression" dxfId="473" priority="516">
      <formula>$B122="Работа"</formula>
    </cfRule>
  </conditionalFormatting>
  <conditionalFormatting sqref="B126">
    <cfRule type="expression" dxfId="472" priority="514">
      <formula>#REF!="Машины и Механизмы"</formula>
    </cfRule>
  </conditionalFormatting>
  <conditionalFormatting sqref="B126">
    <cfRule type="expression" dxfId="471" priority="512">
      <formula>$B126="Машины и Механизмы"</formula>
    </cfRule>
    <cfRule type="expression" dxfId="470" priority="513">
      <formula>$B126="Работа"</formula>
    </cfRule>
  </conditionalFormatting>
  <conditionalFormatting sqref="B131">
    <cfRule type="expression" dxfId="469" priority="509">
      <formula>$B131="Машины и Механизмы"</formula>
    </cfRule>
    <cfRule type="expression" dxfId="468" priority="510">
      <formula>$B131="Работа"</formula>
    </cfRule>
  </conditionalFormatting>
  <conditionalFormatting sqref="B131">
    <cfRule type="expression" dxfId="467" priority="511">
      <formula>#REF!="Машины и Механизмы"</formula>
    </cfRule>
  </conditionalFormatting>
  <conditionalFormatting sqref="B142">
    <cfRule type="expression" dxfId="466" priority="481">
      <formula>#REF!="Машины и Механизмы"</formula>
    </cfRule>
    <cfRule type="expression" dxfId="465" priority="482">
      <formula>#REF!="Работа"</formula>
    </cfRule>
  </conditionalFormatting>
  <conditionalFormatting sqref="B137">
    <cfRule type="expression" dxfId="464" priority="502">
      <formula>$B137="Машины и Механизмы"</formula>
    </cfRule>
    <cfRule type="expression" dxfId="463" priority="503">
      <formula>$B137="Работа"</formula>
    </cfRule>
  </conditionalFormatting>
  <conditionalFormatting sqref="B137">
    <cfRule type="expression" dxfId="462" priority="504">
      <formula>#REF!="Машины и Механизмы"</formula>
    </cfRule>
  </conditionalFormatting>
  <conditionalFormatting sqref="B134">
    <cfRule type="expression" dxfId="461" priority="494">
      <formula>$B134="Машины и Механизмы"</formula>
    </cfRule>
    <cfRule type="expression" dxfId="460" priority="495">
      <formula>$B134="Работа"</formula>
    </cfRule>
  </conditionalFormatting>
  <conditionalFormatting sqref="B134">
    <cfRule type="expression" dxfId="459" priority="496">
      <formula>#REF!="Машины и Механизмы"</formula>
    </cfRule>
    <cfRule type="expression" dxfId="458" priority="497">
      <formula>#REF!="Работа"</formula>
    </cfRule>
  </conditionalFormatting>
  <conditionalFormatting sqref="B140">
    <cfRule type="expression" dxfId="457" priority="483">
      <formula>$B140="Машины и Механизмы"</formula>
    </cfRule>
    <cfRule type="expression" dxfId="456" priority="484">
      <formula>$B140="Работа"</formula>
    </cfRule>
  </conditionalFormatting>
  <conditionalFormatting sqref="B140">
    <cfRule type="expression" dxfId="455" priority="485">
      <formula>#REF!="Машины и Механизмы"</formula>
    </cfRule>
    <cfRule type="expression" dxfId="454" priority="486">
      <formula>#REF!="Работа"</formula>
    </cfRule>
  </conditionalFormatting>
  <conditionalFormatting sqref="B143">
    <cfRule type="expression" dxfId="453" priority="491">
      <formula>$B143="Машины и Механизмы"</formula>
    </cfRule>
    <cfRule type="expression" dxfId="452" priority="492">
      <formula>$B143="Работа"</formula>
    </cfRule>
  </conditionalFormatting>
  <conditionalFormatting sqref="B143">
    <cfRule type="expression" dxfId="451" priority="493">
      <formula>#REF!="Машины и Механизмы"</formula>
    </cfRule>
  </conditionalFormatting>
  <conditionalFormatting sqref="B146">
    <cfRule type="expression" dxfId="450" priority="473">
      <formula>$B146="Машины и Механизмы"</formula>
    </cfRule>
    <cfRule type="expression" dxfId="449" priority="474">
      <formula>$B146="Работа"</formula>
    </cfRule>
  </conditionalFormatting>
  <conditionalFormatting sqref="B146">
    <cfRule type="expression" dxfId="448" priority="475">
      <formula>#REF!="Машины и Механизмы"</formula>
    </cfRule>
  </conditionalFormatting>
  <conditionalFormatting sqref="B147">
    <cfRule type="expression" dxfId="447" priority="467">
      <formula>$B147="Машины и Механизмы"</formula>
    </cfRule>
    <cfRule type="expression" dxfId="446" priority="468">
      <formula>$B147="Работа"</formula>
    </cfRule>
  </conditionalFormatting>
  <conditionalFormatting sqref="B147">
    <cfRule type="expression" dxfId="445" priority="469">
      <formula>#REF!="Машины и Механизмы"</formula>
    </cfRule>
  </conditionalFormatting>
  <conditionalFormatting sqref="B152">
    <cfRule type="expression" dxfId="444" priority="464">
      <formula>$B152="Машины и Механизмы"</formula>
    </cfRule>
    <cfRule type="expression" dxfId="443" priority="465">
      <formula>$B152="Работа"</formula>
    </cfRule>
  </conditionalFormatting>
  <conditionalFormatting sqref="B154">
    <cfRule type="expression" dxfId="442" priority="460">
      <formula>$B154="Машины и Механизмы"</formula>
    </cfRule>
    <cfRule type="expression" dxfId="441" priority="461">
      <formula>$B154="Работа"</formula>
    </cfRule>
  </conditionalFormatting>
  <conditionalFormatting sqref="B168">
    <cfRule type="expression" dxfId="440" priority="449">
      <formula>#REF!="Машины и Механизмы"</formula>
    </cfRule>
  </conditionalFormatting>
  <conditionalFormatting sqref="B160">
    <cfRule type="expression" dxfId="439" priority="457">
      <formula>$B160="Машины и Механизмы"</formula>
    </cfRule>
    <cfRule type="expression" dxfId="438" priority="458">
      <formula>$B160="Работа"</formula>
    </cfRule>
  </conditionalFormatting>
  <conditionalFormatting sqref="B182">
    <cfRule type="expression" dxfId="437" priority="434">
      <formula>$B182="Машины и Механизмы"</formula>
    </cfRule>
    <cfRule type="expression" dxfId="436" priority="435">
      <formula>$B182="Работа"</formula>
    </cfRule>
  </conditionalFormatting>
  <conditionalFormatting sqref="B188">
    <cfRule type="expression" dxfId="435" priority="427">
      <formula>$B188="Машины и Механизмы"</formula>
    </cfRule>
    <cfRule type="expression" dxfId="434" priority="428">
      <formula>$B188="Работа"</formula>
    </cfRule>
  </conditionalFormatting>
  <conditionalFormatting sqref="B182">
    <cfRule type="expression" dxfId="433" priority="436">
      <formula>#REF!="Машины и Механизмы"</formula>
    </cfRule>
    <cfRule type="expression" dxfId="432" priority="437">
      <formula>#REF!="Работа"</formula>
    </cfRule>
  </conditionalFormatting>
  <conditionalFormatting sqref="B152">
    <cfRule type="expression" dxfId="431" priority="466">
      <formula>#REF!="Машины и Механизмы"</formula>
    </cfRule>
  </conditionalFormatting>
  <conditionalFormatting sqref="B168">
    <cfRule type="expression" dxfId="430" priority="447">
      <formula>$B168="Машины и Механизмы"</formula>
    </cfRule>
    <cfRule type="expression" dxfId="429" priority="448">
      <formula>$B168="Работа"</formula>
    </cfRule>
  </conditionalFormatting>
  <conditionalFormatting sqref="B154">
    <cfRule type="expression" dxfId="428" priority="462">
      <formula>#REF!="Машины и Механизмы"</formula>
    </cfRule>
    <cfRule type="expression" dxfId="427" priority="463">
      <formula>#REF!="Работа"</formula>
    </cfRule>
  </conditionalFormatting>
  <conditionalFormatting sqref="B194">
    <cfRule type="expression" dxfId="426" priority="412">
      <formula>$B194="Машины и Механизмы"</formula>
    </cfRule>
    <cfRule type="expression" dxfId="425" priority="413">
      <formula>$B194="Работа"</formula>
    </cfRule>
  </conditionalFormatting>
  <conditionalFormatting sqref="B160">
    <cfRule type="expression" dxfId="424" priority="459">
      <formula>#REF!="Машины и Механизмы"</formula>
    </cfRule>
  </conditionalFormatting>
  <conditionalFormatting sqref="B157">
    <cfRule type="expression" dxfId="423" priority="453">
      <formula>$B157="Машины и Механизмы"</formula>
    </cfRule>
    <cfRule type="expression" dxfId="422" priority="454">
      <formula>$B157="Работа"</formula>
    </cfRule>
  </conditionalFormatting>
  <conditionalFormatting sqref="B157">
    <cfRule type="expression" dxfId="421" priority="455">
      <formula>#REF!="Машины и Механизмы"</formula>
    </cfRule>
    <cfRule type="expression" dxfId="420" priority="456">
      <formula>#REF!="Работа"</formula>
    </cfRule>
  </conditionalFormatting>
  <conditionalFormatting sqref="B164">
    <cfRule type="expression" dxfId="419" priority="450">
      <formula>$B164="Машины и Механизмы"</formula>
    </cfRule>
    <cfRule type="expression" dxfId="418" priority="451">
      <formula>$B164="Работа"</formula>
    </cfRule>
  </conditionalFormatting>
  <conditionalFormatting sqref="B164">
    <cfRule type="expression" dxfId="417" priority="452">
      <formula>#REF!="Машины и Механизмы"</formula>
    </cfRule>
  </conditionalFormatting>
  <conditionalFormatting sqref="B188">
    <cfRule type="expression" dxfId="416" priority="429">
      <formula>#REF!="Машины и Механизмы"</formula>
    </cfRule>
    <cfRule type="expression" dxfId="415" priority="430">
      <formula>#REF!="Работа"</formula>
    </cfRule>
  </conditionalFormatting>
  <conditionalFormatting sqref="B174">
    <cfRule type="expression" dxfId="414" priority="446">
      <formula>#REF!="Машины и Механизмы"</formula>
    </cfRule>
  </conditionalFormatting>
  <conditionalFormatting sqref="B174">
    <cfRule type="expression" dxfId="413" priority="444">
      <formula>$B174="Машины и Механизмы"</formula>
    </cfRule>
    <cfRule type="expression" dxfId="412" priority="445">
      <formula>$B174="Работа"</formula>
    </cfRule>
  </conditionalFormatting>
  <conditionalFormatting sqref="B178">
    <cfRule type="expression" dxfId="411" priority="443">
      <formula>#REF!="Машины и Механизмы"</formula>
    </cfRule>
  </conditionalFormatting>
  <conditionalFormatting sqref="B178">
    <cfRule type="expression" dxfId="410" priority="441">
      <formula>$B178="Машины и Механизмы"</formula>
    </cfRule>
    <cfRule type="expression" dxfId="409" priority="442">
      <formula>$B178="Работа"</formula>
    </cfRule>
  </conditionalFormatting>
  <conditionalFormatting sqref="B183">
    <cfRule type="expression" dxfId="408" priority="438">
      <formula>$B183="Машины и Механизмы"</formula>
    </cfRule>
    <cfRule type="expression" dxfId="407" priority="439">
      <formula>$B183="Работа"</formula>
    </cfRule>
  </conditionalFormatting>
  <conditionalFormatting sqref="B183">
    <cfRule type="expression" dxfId="406" priority="440">
      <formula>#REF!="Машины и Механизмы"</formula>
    </cfRule>
  </conditionalFormatting>
  <conditionalFormatting sqref="B194">
    <cfRule type="expression" dxfId="405" priority="414">
      <formula>#REF!="Машины и Механизмы"</formula>
    </cfRule>
    <cfRule type="expression" dxfId="404" priority="415">
      <formula>#REF!="Работа"</formula>
    </cfRule>
  </conditionalFormatting>
  <conditionalFormatting sqref="B189">
    <cfRule type="expression" dxfId="403" priority="431">
      <formula>$B189="Машины и Механизмы"</formula>
    </cfRule>
    <cfRule type="expression" dxfId="402" priority="432">
      <formula>$B189="Работа"</formula>
    </cfRule>
  </conditionalFormatting>
  <conditionalFormatting sqref="B189">
    <cfRule type="expression" dxfId="401" priority="433">
      <formula>#REF!="Машины и Механизмы"</formula>
    </cfRule>
  </conditionalFormatting>
  <conditionalFormatting sqref="B186">
    <cfRule type="expression" dxfId="400" priority="423">
      <formula>$B186="Машины и Механизмы"</formula>
    </cfRule>
    <cfRule type="expression" dxfId="399" priority="424">
      <formula>$B186="Работа"</formula>
    </cfRule>
  </conditionalFormatting>
  <conditionalFormatting sqref="B186">
    <cfRule type="expression" dxfId="398" priority="425">
      <formula>#REF!="Машины и Механизмы"</formula>
    </cfRule>
    <cfRule type="expression" dxfId="397" priority="426">
      <formula>#REF!="Работа"</formula>
    </cfRule>
  </conditionalFormatting>
  <conditionalFormatting sqref="B192">
    <cfRule type="expression" dxfId="396" priority="416">
      <formula>$B192="Машины и Механизмы"</formula>
    </cfRule>
    <cfRule type="expression" dxfId="395" priority="417">
      <formula>$B192="Работа"</formula>
    </cfRule>
  </conditionalFormatting>
  <conditionalFormatting sqref="B192">
    <cfRule type="expression" dxfId="394" priority="418">
      <formula>#REF!="Машины и Механизмы"</formula>
    </cfRule>
    <cfRule type="expression" dxfId="393" priority="419">
      <formula>#REF!="Работа"</formula>
    </cfRule>
  </conditionalFormatting>
  <conditionalFormatting sqref="B195">
    <cfRule type="expression" dxfId="392" priority="420">
      <formula>$B195="Машины и Механизмы"</formula>
    </cfRule>
    <cfRule type="expression" dxfId="391" priority="421">
      <formula>$B195="Работа"</formula>
    </cfRule>
  </conditionalFormatting>
  <conditionalFormatting sqref="B195">
    <cfRule type="expression" dxfId="390" priority="422">
      <formula>#REF!="Машины и Механизмы"</formula>
    </cfRule>
  </conditionalFormatting>
  <conditionalFormatting sqref="B198">
    <cfRule type="expression" dxfId="389" priority="409">
      <formula>$B198="Машины и Механизмы"</formula>
    </cfRule>
    <cfRule type="expression" dxfId="388" priority="410">
      <formula>$B198="Работа"</formula>
    </cfRule>
  </conditionalFormatting>
  <conditionalFormatting sqref="B198">
    <cfRule type="expression" dxfId="387" priority="411">
      <formula>#REF!="Машины и Механизмы"</formula>
    </cfRule>
  </conditionalFormatting>
  <conditionalFormatting sqref="B199">
    <cfRule type="expression" dxfId="386" priority="403">
      <formula>$B199="Машины и Механизмы"</formula>
    </cfRule>
    <cfRule type="expression" dxfId="385" priority="404">
      <formula>$B199="Работа"</formula>
    </cfRule>
  </conditionalFormatting>
  <conditionalFormatting sqref="B199">
    <cfRule type="expression" dxfId="384" priority="405">
      <formula>#REF!="Машины и Механизмы"</formula>
    </cfRule>
  </conditionalFormatting>
  <conditionalFormatting sqref="B204">
    <cfRule type="expression" dxfId="383" priority="400">
      <formula>$B204="Машины и Механизмы"</formula>
    </cfRule>
    <cfRule type="expression" dxfId="382" priority="401">
      <formula>$B204="Работа"</formula>
    </cfRule>
  </conditionalFormatting>
  <conditionalFormatting sqref="B206">
    <cfRule type="expression" dxfId="381" priority="396">
      <formula>$B206="Машины и Механизмы"</formula>
    </cfRule>
    <cfRule type="expression" dxfId="380" priority="397">
      <formula>$B206="Работа"</formula>
    </cfRule>
  </conditionalFormatting>
  <conditionalFormatting sqref="B220">
    <cfRule type="expression" dxfId="379" priority="385">
      <formula>#REF!="Машины и Механизмы"</formula>
    </cfRule>
  </conditionalFormatting>
  <conditionalFormatting sqref="B212">
    <cfRule type="expression" dxfId="378" priority="393">
      <formula>$B212="Машины и Механизмы"</formula>
    </cfRule>
    <cfRule type="expression" dxfId="377" priority="394">
      <formula>$B212="Работа"</formula>
    </cfRule>
  </conditionalFormatting>
  <conditionalFormatting sqref="B234">
    <cfRule type="expression" dxfId="376" priority="370">
      <formula>$B234="Машины и Механизмы"</formula>
    </cfRule>
    <cfRule type="expression" dxfId="375" priority="371">
      <formula>$B234="Работа"</formula>
    </cfRule>
  </conditionalFormatting>
  <conditionalFormatting sqref="B240">
    <cfRule type="expression" dxfId="374" priority="363">
      <formula>$B240="Машины и Механизмы"</formula>
    </cfRule>
    <cfRule type="expression" dxfId="373" priority="364">
      <formula>$B240="Работа"</formula>
    </cfRule>
  </conditionalFormatting>
  <conditionalFormatting sqref="B234">
    <cfRule type="expression" dxfId="372" priority="372">
      <formula>#REF!="Машины и Механизмы"</formula>
    </cfRule>
    <cfRule type="expression" dxfId="371" priority="373">
      <formula>#REF!="Работа"</formula>
    </cfRule>
  </conditionalFormatting>
  <conditionalFormatting sqref="B204">
    <cfRule type="expression" dxfId="370" priority="402">
      <formula>#REF!="Машины и Механизмы"</formula>
    </cfRule>
  </conditionalFormatting>
  <conditionalFormatting sqref="B220">
    <cfRule type="expression" dxfId="369" priority="383">
      <formula>$B220="Машины и Механизмы"</formula>
    </cfRule>
    <cfRule type="expression" dxfId="368" priority="384">
      <formula>$B220="Работа"</formula>
    </cfRule>
  </conditionalFormatting>
  <conditionalFormatting sqref="B206">
    <cfRule type="expression" dxfId="367" priority="398">
      <formula>#REF!="Машины и Механизмы"</formula>
    </cfRule>
    <cfRule type="expression" dxfId="366" priority="399">
      <formula>#REF!="Работа"</formula>
    </cfRule>
  </conditionalFormatting>
  <conditionalFormatting sqref="B246">
    <cfRule type="expression" dxfId="365" priority="348">
      <formula>$B246="Машины и Механизмы"</formula>
    </cfRule>
    <cfRule type="expression" dxfId="364" priority="349">
      <formula>$B246="Работа"</formula>
    </cfRule>
  </conditionalFormatting>
  <conditionalFormatting sqref="B212">
    <cfRule type="expression" dxfId="363" priority="395">
      <formula>#REF!="Машины и Механизмы"</formula>
    </cfRule>
  </conditionalFormatting>
  <conditionalFormatting sqref="B209">
    <cfRule type="expression" dxfId="362" priority="389">
      <formula>$B209="Машины и Механизмы"</formula>
    </cfRule>
    <cfRule type="expression" dxfId="361" priority="390">
      <formula>$B209="Работа"</formula>
    </cfRule>
  </conditionalFormatting>
  <conditionalFormatting sqref="B209">
    <cfRule type="expression" dxfId="360" priority="391">
      <formula>#REF!="Машины и Механизмы"</formula>
    </cfRule>
    <cfRule type="expression" dxfId="359" priority="392">
      <formula>#REF!="Работа"</formula>
    </cfRule>
  </conditionalFormatting>
  <conditionalFormatting sqref="B216">
    <cfRule type="expression" dxfId="358" priority="386">
      <formula>$B216="Машины и Механизмы"</formula>
    </cfRule>
    <cfRule type="expression" dxfId="357" priority="387">
      <formula>$B216="Работа"</formula>
    </cfRule>
  </conditionalFormatting>
  <conditionalFormatting sqref="B216">
    <cfRule type="expression" dxfId="356" priority="388">
      <formula>#REF!="Машины и Механизмы"</formula>
    </cfRule>
  </conditionalFormatting>
  <conditionalFormatting sqref="B240">
    <cfRule type="expression" dxfId="355" priority="365">
      <formula>#REF!="Машины и Механизмы"</formula>
    </cfRule>
    <cfRule type="expression" dxfId="354" priority="366">
      <formula>#REF!="Работа"</formula>
    </cfRule>
  </conditionalFormatting>
  <conditionalFormatting sqref="B226">
    <cfRule type="expression" dxfId="353" priority="382">
      <formula>#REF!="Машины и Механизмы"</formula>
    </cfRule>
  </conditionalFormatting>
  <conditionalFormatting sqref="B226">
    <cfRule type="expression" dxfId="352" priority="380">
      <formula>$B226="Машины и Механизмы"</formula>
    </cfRule>
    <cfRule type="expression" dxfId="351" priority="381">
      <formula>$B226="Работа"</formula>
    </cfRule>
  </conditionalFormatting>
  <conditionalFormatting sqref="B230">
    <cfRule type="expression" dxfId="350" priority="379">
      <formula>#REF!="Машины и Механизмы"</formula>
    </cfRule>
  </conditionalFormatting>
  <conditionalFormatting sqref="B230">
    <cfRule type="expression" dxfId="349" priority="377">
      <formula>$B230="Машины и Механизмы"</formula>
    </cfRule>
    <cfRule type="expression" dxfId="348" priority="378">
      <formula>$B230="Работа"</formula>
    </cfRule>
  </conditionalFormatting>
  <conditionalFormatting sqref="B235">
    <cfRule type="expression" dxfId="347" priority="374">
      <formula>$B235="Машины и Механизмы"</formula>
    </cfRule>
    <cfRule type="expression" dxfId="346" priority="375">
      <formula>$B235="Работа"</formula>
    </cfRule>
  </conditionalFormatting>
  <conditionalFormatting sqref="B235">
    <cfRule type="expression" dxfId="345" priority="376">
      <formula>#REF!="Машины и Механизмы"</formula>
    </cfRule>
  </conditionalFormatting>
  <conditionalFormatting sqref="B246">
    <cfRule type="expression" dxfId="344" priority="350">
      <formula>#REF!="Машины и Механизмы"</formula>
    </cfRule>
    <cfRule type="expression" dxfId="343" priority="351">
      <formula>#REF!="Работа"</formula>
    </cfRule>
  </conditionalFormatting>
  <conditionalFormatting sqref="B241">
    <cfRule type="expression" dxfId="342" priority="367">
      <formula>$B241="Машины и Механизмы"</formula>
    </cfRule>
    <cfRule type="expression" dxfId="341" priority="368">
      <formula>$B241="Работа"</formula>
    </cfRule>
  </conditionalFormatting>
  <conditionalFormatting sqref="B241">
    <cfRule type="expression" dxfId="340" priority="369">
      <formula>#REF!="Машины и Механизмы"</formula>
    </cfRule>
  </conditionalFormatting>
  <conditionalFormatting sqref="B238">
    <cfRule type="expression" dxfId="339" priority="359">
      <formula>$B238="Машины и Механизмы"</formula>
    </cfRule>
    <cfRule type="expression" dxfId="338" priority="360">
      <formula>$B238="Работа"</formula>
    </cfRule>
  </conditionalFormatting>
  <conditionalFormatting sqref="B238">
    <cfRule type="expression" dxfId="337" priority="361">
      <formula>#REF!="Машины и Механизмы"</formula>
    </cfRule>
    <cfRule type="expression" dxfId="336" priority="362">
      <formula>#REF!="Работа"</formula>
    </cfRule>
  </conditionalFormatting>
  <conditionalFormatting sqref="B244">
    <cfRule type="expression" dxfId="335" priority="352">
      <formula>$B244="Машины и Механизмы"</formula>
    </cfRule>
    <cfRule type="expression" dxfId="334" priority="353">
      <formula>$B244="Работа"</formula>
    </cfRule>
  </conditionalFormatting>
  <conditionalFormatting sqref="B244">
    <cfRule type="expression" dxfId="333" priority="354">
      <formula>#REF!="Машины и Механизмы"</formula>
    </cfRule>
    <cfRule type="expression" dxfId="332" priority="355">
      <formula>#REF!="Работа"</formula>
    </cfRule>
  </conditionalFormatting>
  <conditionalFormatting sqref="B247">
    <cfRule type="expression" dxfId="331" priority="356">
      <formula>$B247="Машины и Механизмы"</formula>
    </cfRule>
    <cfRule type="expression" dxfId="330" priority="357">
      <formula>$B247="Работа"</formula>
    </cfRule>
  </conditionalFormatting>
  <conditionalFormatting sqref="B247">
    <cfRule type="expression" dxfId="329" priority="358">
      <formula>#REF!="Машины и Механизмы"</formula>
    </cfRule>
  </conditionalFormatting>
  <conditionalFormatting sqref="B250">
    <cfRule type="expression" dxfId="328" priority="345">
      <formula>$B250="Машины и Механизмы"</formula>
    </cfRule>
    <cfRule type="expression" dxfId="327" priority="346">
      <formula>$B250="Работа"</formula>
    </cfRule>
  </conditionalFormatting>
  <conditionalFormatting sqref="B250">
    <cfRule type="expression" dxfId="326" priority="347">
      <formula>#REF!="Машины и Механизмы"</formula>
    </cfRule>
  </conditionalFormatting>
  <conditionalFormatting sqref="B251">
    <cfRule type="expression" dxfId="325" priority="339">
      <formula>$B251="Машины и Механизмы"</formula>
    </cfRule>
    <cfRule type="expression" dxfId="324" priority="340">
      <formula>$B251="Работа"</formula>
    </cfRule>
  </conditionalFormatting>
  <conditionalFormatting sqref="B251">
    <cfRule type="expression" dxfId="323" priority="341">
      <formula>#REF!="Машины и Механизмы"</formula>
    </cfRule>
  </conditionalFormatting>
  <conditionalFormatting sqref="B256">
    <cfRule type="expression" dxfId="322" priority="336">
      <formula>$B256="Машины и Механизмы"</formula>
    </cfRule>
    <cfRule type="expression" dxfId="321" priority="337">
      <formula>$B256="Работа"</formula>
    </cfRule>
  </conditionalFormatting>
  <conditionalFormatting sqref="B258">
    <cfRule type="expression" dxfId="320" priority="332">
      <formula>$B258="Машины и Механизмы"</formula>
    </cfRule>
    <cfRule type="expression" dxfId="319" priority="333">
      <formula>$B258="Работа"</formula>
    </cfRule>
  </conditionalFormatting>
  <conditionalFormatting sqref="B272">
    <cfRule type="expression" dxfId="318" priority="321">
      <formula>#REF!="Машины и Механизмы"</formula>
    </cfRule>
  </conditionalFormatting>
  <conditionalFormatting sqref="B264">
    <cfRule type="expression" dxfId="317" priority="329">
      <formula>$B264="Машины и Механизмы"</formula>
    </cfRule>
    <cfRule type="expression" dxfId="316" priority="330">
      <formula>$B264="Работа"</formula>
    </cfRule>
  </conditionalFormatting>
  <conditionalFormatting sqref="B286">
    <cfRule type="expression" dxfId="315" priority="306">
      <formula>$B286="Машины и Механизмы"</formula>
    </cfRule>
    <cfRule type="expression" dxfId="314" priority="307">
      <formula>$B286="Работа"</formula>
    </cfRule>
  </conditionalFormatting>
  <conditionalFormatting sqref="B292">
    <cfRule type="expression" dxfId="313" priority="299">
      <formula>$B292="Машины и Механизмы"</formula>
    </cfRule>
    <cfRule type="expression" dxfId="312" priority="300">
      <formula>$B292="Работа"</formula>
    </cfRule>
  </conditionalFormatting>
  <conditionalFormatting sqref="B286">
    <cfRule type="expression" dxfId="311" priority="308">
      <formula>#REF!="Машины и Механизмы"</formula>
    </cfRule>
    <cfRule type="expression" dxfId="310" priority="309">
      <formula>#REF!="Работа"</formula>
    </cfRule>
  </conditionalFormatting>
  <conditionalFormatting sqref="B256">
    <cfRule type="expression" dxfId="309" priority="338">
      <formula>#REF!="Машины и Механизмы"</formula>
    </cfRule>
  </conditionalFormatting>
  <conditionalFormatting sqref="B272">
    <cfRule type="expression" dxfId="308" priority="319">
      <formula>$B272="Машины и Механизмы"</formula>
    </cfRule>
    <cfRule type="expression" dxfId="307" priority="320">
      <formula>$B272="Работа"</formula>
    </cfRule>
  </conditionalFormatting>
  <conditionalFormatting sqref="B258">
    <cfRule type="expression" dxfId="306" priority="334">
      <formula>#REF!="Машины и Механизмы"</formula>
    </cfRule>
    <cfRule type="expression" dxfId="305" priority="335">
      <formula>#REF!="Работа"</formula>
    </cfRule>
  </conditionalFormatting>
  <conditionalFormatting sqref="B298">
    <cfRule type="expression" dxfId="304" priority="284">
      <formula>$B298="Машины и Механизмы"</formula>
    </cfRule>
    <cfRule type="expression" dxfId="303" priority="285">
      <formula>$B298="Работа"</formula>
    </cfRule>
  </conditionalFormatting>
  <conditionalFormatting sqref="B264">
    <cfRule type="expression" dxfId="302" priority="331">
      <formula>#REF!="Машины и Механизмы"</formula>
    </cfRule>
  </conditionalFormatting>
  <conditionalFormatting sqref="B261">
    <cfRule type="expression" dxfId="301" priority="325">
      <formula>$B261="Машины и Механизмы"</formula>
    </cfRule>
    <cfRule type="expression" dxfId="300" priority="326">
      <formula>$B261="Работа"</formula>
    </cfRule>
  </conditionalFormatting>
  <conditionalFormatting sqref="B261">
    <cfRule type="expression" dxfId="299" priority="327">
      <formula>#REF!="Машины и Механизмы"</formula>
    </cfRule>
    <cfRule type="expression" dxfId="298" priority="328">
      <formula>#REF!="Работа"</formula>
    </cfRule>
  </conditionalFormatting>
  <conditionalFormatting sqref="B268">
    <cfRule type="expression" dxfId="297" priority="322">
      <formula>$B268="Машины и Механизмы"</formula>
    </cfRule>
    <cfRule type="expression" dxfId="296" priority="323">
      <formula>$B268="Работа"</formula>
    </cfRule>
  </conditionalFormatting>
  <conditionalFormatting sqref="B268">
    <cfRule type="expression" dxfId="295" priority="324">
      <formula>#REF!="Машины и Механизмы"</formula>
    </cfRule>
  </conditionalFormatting>
  <conditionalFormatting sqref="B292">
    <cfRule type="expression" dxfId="294" priority="301">
      <formula>#REF!="Машины и Механизмы"</formula>
    </cfRule>
    <cfRule type="expression" dxfId="293" priority="302">
      <formula>#REF!="Работа"</formula>
    </cfRule>
  </conditionalFormatting>
  <conditionalFormatting sqref="B278">
    <cfRule type="expression" dxfId="292" priority="318">
      <formula>#REF!="Машины и Механизмы"</formula>
    </cfRule>
  </conditionalFormatting>
  <conditionalFormatting sqref="B278">
    <cfRule type="expression" dxfId="291" priority="316">
      <formula>$B278="Машины и Механизмы"</formula>
    </cfRule>
    <cfRule type="expression" dxfId="290" priority="317">
      <formula>$B278="Работа"</formula>
    </cfRule>
  </conditionalFormatting>
  <conditionalFormatting sqref="B282">
    <cfRule type="expression" dxfId="289" priority="315">
      <formula>#REF!="Машины и Механизмы"</formula>
    </cfRule>
  </conditionalFormatting>
  <conditionalFormatting sqref="B282">
    <cfRule type="expression" dxfId="288" priority="313">
      <formula>$B282="Машины и Механизмы"</formula>
    </cfRule>
    <cfRule type="expression" dxfId="287" priority="314">
      <formula>$B282="Работа"</formula>
    </cfRule>
  </conditionalFormatting>
  <conditionalFormatting sqref="B287">
    <cfRule type="expression" dxfId="286" priority="310">
      <formula>$B287="Машины и Механизмы"</formula>
    </cfRule>
    <cfRule type="expression" dxfId="285" priority="311">
      <formula>$B287="Работа"</formula>
    </cfRule>
  </conditionalFormatting>
  <conditionalFormatting sqref="B287">
    <cfRule type="expression" dxfId="284" priority="312">
      <formula>#REF!="Машины и Механизмы"</formula>
    </cfRule>
  </conditionalFormatting>
  <conditionalFormatting sqref="B298">
    <cfRule type="expression" dxfId="283" priority="286">
      <formula>#REF!="Машины и Механизмы"</formula>
    </cfRule>
    <cfRule type="expression" dxfId="282" priority="287">
      <formula>#REF!="Работа"</formula>
    </cfRule>
  </conditionalFormatting>
  <conditionalFormatting sqref="B293">
    <cfRule type="expression" dxfId="281" priority="303">
      <formula>$B293="Машины и Механизмы"</formula>
    </cfRule>
    <cfRule type="expression" dxfId="280" priority="304">
      <formula>$B293="Работа"</formula>
    </cfRule>
  </conditionalFormatting>
  <conditionalFormatting sqref="B293">
    <cfRule type="expression" dxfId="279" priority="305">
      <formula>#REF!="Машины и Механизмы"</formula>
    </cfRule>
  </conditionalFormatting>
  <conditionalFormatting sqref="B290">
    <cfRule type="expression" dxfId="278" priority="295">
      <formula>$B290="Машины и Механизмы"</formula>
    </cfRule>
    <cfRule type="expression" dxfId="277" priority="296">
      <formula>$B290="Работа"</formula>
    </cfRule>
  </conditionalFormatting>
  <conditionalFormatting sqref="B290">
    <cfRule type="expression" dxfId="276" priority="297">
      <formula>#REF!="Машины и Механизмы"</formula>
    </cfRule>
    <cfRule type="expression" dxfId="275" priority="298">
      <formula>#REF!="Работа"</formula>
    </cfRule>
  </conditionalFormatting>
  <conditionalFormatting sqref="B296">
    <cfRule type="expression" dxfId="274" priority="288">
      <formula>$B296="Машины и Механизмы"</formula>
    </cfRule>
    <cfRule type="expression" dxfId="273" priority="289">
      <formula>$B296="Работа"</formula>
    </cfRule>
  </conditionalFormatting>
  <conditionalFormatting sqref="B296">
    <cfRule type="expression" dxfId="272" priority="290">
      <formula>#REF!="Машины и Механизмы"</formula>
    </cfRule>
    <cfRule type="expression" dxfId="271" priority="291">
      <formula>#REF!="Работа"</formula>
    </cfRule>
  </conditionalFormatting>
  <conditionalFormatting sqref="B299">
    <cfRule type="expression" dxfId="270" priority="292">
      <formula>$B299="Машины и Механизмы"</formula>
    </cfRule>
    <cfRule type="expression" dxfId="269" priority="293">
      <formula>$B299="Работа"</formula>
    </cfRule>
  </conditionalFormatting>
  <conditionalFormatting sqref="B299">
    <cfRule type="expression" dxfId="268" priority="294">
      <formula>#REF!="Машины и Механизмы"</formula>
    </cfRule>
  </conditionalFormatting>
  <conditionalFormatting sqref="B302">
    <cfRule type="expression" dxfId="267" priority="281">
      <formula>$B302="Машины и Механизмы"</formula>
    </cfRule>
    <cfRule type="expression" dxfId="266" priority="282">
      <formula>$B302="Работа"</formula>
    </cfRule>
  </conditionalFormatting>
  <conditionalFormatting sqref="B302">
    <cfRule type="expression" dxfId="265" priority="283">
      <formula>#REF!="Машины и Механизмы"</formula>
    </cfRule>
  </conditionalFormatting>
  <conditionalFormatting sqref="B303">
    <cfRule type="expression" dxfId="264" priority="275">
      <formula>$B303="Машины и Механизмы"</formula>
    </cfRule>
    <cfRule type="expression" dxfId="263" priority="276">
      <formula>$B303="Работа"</formula>
    </cfRule>
  </conditionalFormatting>
  <conditionalFormatting sqref="B303">
    <cfRule type="expression" dxfId="262" priority="277">
      <formula>#REF!="Машины и Механизмы"</formula>
    </cfRule>
  </conditionalFormatting>
  <conditionalFormatting sqref="B308">
    <cfRule type="expression" dxfId="261" priority="272">
      <formula>$B308="Машины и Механизмы"</formula>
    </cfRule>
    <cfRule type="expression" dxfId="260" priority="273">
      <formula>$B308="Работа"</formula>
    </cfRule>
  </conditionalFormatting>
  <conditionalFormatting sqref="B310">
    <cfRule type="expression" dxfId="259" priority="268">
      <formula>$B310="Машины и Механизмы"</formula>
    </cfRule>
    <cfRule type="expression" dxfId="258" priority="269">
      <formula>$B310="Работа"</formula>
    </cfRule>
  </conditionalFormatting>
  <conditionalFormatting sqref="B324">
    <cfRule type="expression" dxfId="257" priority="257">
      <formula>#REF!="Машины и Механизмы"</formula>
    </cfRule>
  </conditionalFormatting>
  <conditionalFormatting sqref="B316">
    <cfRule type="expression" dxfId="256" priority="265">
      <formula>$B316="Машины и Механизмы"</formula>
    </cfRule>
    <cfRule type="expression" dxfId="255" priority="266">
      <formula>$B316="Работа"</formula>
    </cfRule>
  </conditionalFormatting>
  <conditionalFormatting sqref="B338">
    <cfRule type="expression" dxfId="254" priority="242">
      <formula>$B338="Машины и Механизмы"</formula>
    </cfRule>
    <cfRule type="expression" dxfId="253" priority="243">
      <formula>$B338="Работа"</formula>
    </cfRule>
  </conditionalFormatting>
  <conditionalFormatting sqref="B344">
    <cfRule type="expression" dxfId="252" priority="235">
      <formula>$B344="Машины и Механизмы"</formula>
    </cfRule>
    <cfRule type="expression" dxfId="251" priority="236">
      <formula>$B344="Работа"</formula>
    </cfRule>
  </conditionalFormatting>
  <conditionalFormatting sqref="B338">
    <cfRule type="expression" dxfId="250" priority="244">
      <formula>#REF!="Машины и Механизмы"</formula>
    </cfRule>
    <cfRule type="expression" dxfId="249" priority="245">
      <formula>#REF!="Работа"</formula>
    </cfRule>
  </conditionalFormatting>
  <conditionalFormatting sqref="B308">
    <cfRule type="expression" dxfId="248" priority="274">
      <formula>#REF!="Машины и Механизмы"</formula>
    </cfRule>
  </conditionalFormatting>
  <conditionalFormatting sqref="B324">
    <cfRule type="expression" dxfId="247" priority="255">
      <formula>$B324="Машины и Механизмы"</formula>
    </cfRule>
    <cfRule type="expression" dxfId="246" priority="256">
      <formula>$B324="Работа"</formula>
    </cfRule>
  </conditionalFormatting>
  <conditionalFormatting sqref="B310">
    <cfRule type="expression" dxfId="245" priority="270">
      <formula>#REF!="Машины и Механизмы"</formula>
    </cfRule>
    <cfRule type="expression" dxfId="244" priority="271">
      <formula>#REF!="Работа"</formula>
    </cfRule>
  </conditionalFormatting>
  <conditionalFormatting sqref="B350">
    <cfRule type="expression" dxfId="243" priority="220">
      <formula>$B350="Машины и Механизмы"</formula>
    </cfRule>
    <cfRule type="expression" dxfId="242" priority="221">
      <formula>$B350="Работа"</formula>
    </cfRule>
  </conditionalFormatting>
  <conditionalFormatting sqref="B316">
    <cfRule type="expression" dxfId="241" priority="267">
      <formula>#REF!="Машины и Механизмы"</formula>
    </cfRule>
  </conditionalFormatting>
  <conditionalFormatting sqref="B313">
    <cfRule type="expression" dxfId="240" priority="261">
      <formula>$B313="Машины и Механизмы"</formula>
    </cfRule>
    <cfRule type="expression" dxfId="239" priority="262">
      <formula>$B313="Работа"</formula>
    </cfRule>
  </conditionalFormatting>
  <conditionalFormatting sqref="B313">
    <cfRule type="expression" dxfId="238" priority="263">
      <formula>#REF!="Машины и Механизмы"</formula>
    </cfRule>
    <cfRule type="expression" dxfId="237" priority="264">
      <formula>#REF!="Работа"</formula>
    </cfRule>
  </conditionalFormatting>
  <conditionalFormatting sqref="B320">
    <cfRule type="expression" dxfId="236" priority="258">
      <formula>$B320="Машины и Механизмы"</formula>
    </cfRule>
    <cfRule type="expression" dxfId="235" priority="259">
      <formula>$B320="Работа"</formula>
    </cfRule>
  </conditionalFormatting>
  <conditionalFormatting sqref="B320">
    <cfRule type="expression" dxfId="234" priority="260">
      <formula>#REF!="Машины и Механизмы"</formula>
    </cfRule>
  </conditionalFormatting>
  <conditionalFormatting sqref="B344">
    <cfRule type="expression" dxfId="233" priority="237">
      <formula>#REF!="Машины и Механизмы"</formula>
    </cfRule>
    <cfRule type="expression" dxfId="232" priority="238">
      <formula>#REF!="Работа"</formula>
    </cfRule>
  </conditionalFormatting>
  <conditionalFormatting sqref="B330">
    <cfRule type="expression" dxfId="231" priority="254">
      <formula>#REF!="Машины и Механизмы"</formula>
    </cfRule>
  </conditionalFormatting>
  <conditionalFormatting sqref="B330">
    <cfRule type="expression" dxfId="230" priority="252">
      <formula>$B330="Машины и Механизмы"</formula>
    </cfRule>
    <cfRule type="expression" dxfId="229" priority="253">
      <formula>$B330="Работа"</formula>
    </cfRule>
  </conditionalFormatting>
  <conditionalFormatting sqref="B334">
    <cfRule type="expression" dxfId="228" priority="251">
      <formula>#REF!="Машины и Механизмы"</formula>
    </cfRule>
  </conditionalFormatting>
  <conditionalFormatting sqref="B334">
    <cfRule type="expression" dxfId="227" priority="249">
      <formula>$B334="Машины и Механизмы"</formula>
    </cfRule>
    <cfRule type="expression" dxfId="226" priority="250">
      <formula>$B334="Работа"</formula>
    </cfRule>
  </conditionalFormatting>
  <conditionalFormatting sqref="B339">
    <cfRule type="expression" dxfId="225" priority="246">
      <formula>$B339="Машины и Механизмы"</formula>
    </cfRule>
    <cfRule type="expression" dxfId="224" priority="247">
      <formula>$B339="Работа"</formula>
    </cfRule>
  </conditionalFormatting>
  <conditionalFormatting sqref="B339">
    <cfRule type="expression" dxfId="223" priority="248">
      <formula>#REF!="Машины и Механизмы"</formula>
    </cfRule>
  </conditionalFormatting>
  <conditionalFormatting sqref="B350">
    <cfRule type="expression" dxfId="222" priority="222">
      <formula>#REF!="Машины и Механизмы"</formula>
    </cfRule>
    <cfRule type="expression" dxfId="221" priority="223">
      <formula>#REF!="Работа"</formula>
    </cfRule>
  </conditionalFormatting>
  <conditionalFormatting sqref="B345">
    <cfRule type="expression" dxfId="220" priority="239">
      <formula>$B345="Машины и Механизмы"</formula>
    </cfRule>
    <cfRule type="expression" dxfId="219" priority="240">
      <formula>$B345="Работа"</formula>
    </cfRule>
  </conditionalFormatting>
  <conditionalFormatting sqref="B345">
    <cfRule type="expression" dxfId="218" priority="241">
      <formula>#REF!="Машины и Механизмы"</formula>
    </cfRule>
  </conditionalFormatting>
  <conditionalFormatting sqref="B342">
    <cfRule type="expression" dxfId="217" priority="231">
      <formula>$B342="Машины и Механизмы"</formula>
    </cfRule>
    <cfRule type="expression" dxfId="216" priority="232">
      <formula>$B342="Работа"</formula>
    </cfRule>
  </conditionalFormatting>
  <conditionalFormatting sqref="B342">
    <cfRule type="expression" dxfId="215" priority="233">
      <formula>#REF!="Машины и Механизмы"</formula>
    </cfRule>
    <cfRule type="expression" dxfId="214" priority="234">
      <formula>#REF!="Работа"</formula>
    </cfRule>
  </conditionalFormatting>
  <conditionalFormatting sqref="B348">
    <cfRule type="expression" dxfId="213" priority="224">
      <formula>$B348="Машины и Механизмы"</formula>
    </cfRule>
    <cfRule type="expression" dxfId="212" priority="225">
      <formula>$B348="Работа"</formula>
    </cfRule>
  </conditionalFormatting>
  <conditionalFormatting sqref="B348">
    <cfRule type="expression" dxfId="211" priority="226">
      <formula>#REF!="Машины и Механизмы"</formula>
    </cfRule>
    <cfRule type="expression" dxfId="210" priority="227">
      <formula>#REF!="Работа"</formula>
    </cfRule>
  </conditionalFormatting>
  <conditionalFormatting sqref="B351">
    <cfRule type="expression" dxfId="209" priority="228">
      <formula>$B351="Машины и Механизмы"</formula>
    </cfRule>
    <cfRule type="expression" dxfId="208" priority="229">
      <formula>$B351="Работа"</formula>
    </cfRule>
  </conditionalFormatting>
  <conditionalFormatting sqref="B351">
    <cfRule type="expression" dxfId="207" priority="230">
      <formula>#REF!="Машины и Механизмы"</formula>
    </cfRule>
  </conditionalFormatting>
  <conditionalFormatting sqref="B354">
    <cfRule type="expression" dxfId="206" priority="217">
      <formula>$B354="Машины и Механизмы"</formula>
    </cfRule>
    <cfRule type="expression" dxfId="205" priority="218">
      <formula>$B354="Работа"</formula>
    </cfRule>
  </conditionalFormatting>
  <conditionalFormatting sqref="B354">
    <cfRule type="expression" dxfId="204" priority="219">
      <formula>#REF!="Машины и Механизмы"</formula>
    </cfRule>
  </conditionalFormatting>
  <conditionalFormatting sqref="B355">
    <cfRule type="expression" dxfId="203" priority="211">
      <formula>$B355="Машины и Механизмы"</formula>
    </cfRule>
    <cfRule type="expression" dxfId="202" priority="212">
      <formula>$B355="Работа"</formula>
    </cfRule>
  </conditionalFormatting>
  <conditionalFormatting sqref="B355">
    <cfRule type="expression" dxfId="201" priority="213">
      <formula>#REF!="Машины и Механизмы"</formula>
    </cfRule>
  </conditionalFormatting>
  <conditionalFormatting sqref="B360">
    <cfRule type="expression" dxfId="200" priority="208">
      <formula>$B360="Машины и Механизмы"</formula>
    </cfRule>
    <cfRule type="expression" dxfId="199" priority="209">
      <formula>$B360="Работа"</formula>
    </cfRule>
  </conditionalFormatting>
  <conditionalFormatting sqref="B362">
    <cfRule type="expression" dxfId="198" priority="204">
      <formula>$B362="Машины и Механизмы"</formula>
    </cfRule>
    <cfRule type="expression" dxfId="197" priority="205">
      <formula>$B362="Работа"</formula>
    </cfRule>
  </conditionalFormatting>
  <conditionalFormatting sqref="B376">
    <cfRule type="expression" dxfId="196" priority="193">
      <formula>#REF!="Машины и Механизмы"</formula>
    </cfRule>
  </conditionalFormatting>
  <conditionalFormatting sqref="B368">
    <cfRule type="expression" dxfId="195" priority="201">
      <formula>$B368="Машины и Механизмы"</formula>
    </cfRule>
    <cfRule type="expression" dxfId="194" priority="202">
      <formula>$B368="Работа"</formula>
    </cfRule>
  </conditionalFormatting>
  <conditionalFormatting sqref="B390">
    <cfRule type="expression" dxfId="193" priority="178">
      <formula>$B390="Машины и Механизмы"</formula>
    </cfRule>
    <cfRule type="expression" dxfId="192" priority="179">
      <formula>$B390="Работа"</formula>
    </cfRule>
  </conditionalFormatting>
  <conditionalFormatting sqref="B396">
    <cfRule type="expression" dxfId="191" priority="171">
      <formula>$B396="Машины и Механизмы"</formula>
    </cfRule>
    <cfRule type="expression" dxfId="190" priority="172">
      <formula>$B396="Работа"</formula>
    </cfRule>
  </conditionalFormatting>
  <conditionalFormatting sqref="B390">
    <cfRule type="expression" dxfId="189" priority="180">
      <formula>#REF!="Машины и Механизмы"</formula>
    </cfRule>
    <cfRule type="expression" dxfId="188" priority="181">
      <formula>#REF!="Работа"</formula>
    </cfRule>
  </conditionalFormatting>
  <conditionalFormatting sqref="B360">
    <cfRule type="expression" dxfId="187" priority="210">
      <formula>#REF!="Машины и Механизмы"</formula>
    </cfRule>
  </conditionalFormatting>
  <conditionalFormatting sqref="B376">
    <cfRule type="expression" dxfId="186" priority="191">
      <formula>$B376="Машины и Механизмы"</formula>
    </cfRule>
    <cfRule type="expression" dxfId="185" priority="192">
      <formula>$B376="Работа"</formula>
    </cfRule>
  </conditionalFormatting>
  <conditionalFormatting sqref="B362">
    <cfRule type="expression" dxfId="184" priority="206">
      <formula>#REF!="Машины и Механизмы"</formula>
    </cfRule>
    <cfRule type="expression" dxfId="183" priority="207">
      <formula>#REF!="Работа"</formula>
    </cfRule>
  </conditionalFormatting>
  <conditionalFormatting sqref="B402">
    <cfRule type="expression" dxfId="182" priority="156">
      <formula>$B402="Машины и Механизмы"</formula>
    </cfRule>
    <cfRule type="expression" dxfId="181" priority="157">
      <formula>$B402="Работа"</formula>
    </cfRule>
  </conditionalFormatting>
  <conditionalFormatting sqref="B368">
    <cfRule type="expression" dxfId="180" priority="203">
      <formula>#REF!="Машины и Механизмы"</formula>
    </cfRule>
  </conditionalFormatting>
  <conditionalFormatting sqref="B365">
    <cfRule type="expression" dxfId="179" priority="197">
      <formula>$B365="Машины и Механизмы"</formula>
    </cfRule>
    <cfRule type="expression" dxfId="178" priority="198">
      <formula>$B365="Работа"</formula>
    </cfRule>
  </conditionalFormatting>
  <conditionalFormatting sqref="B365">
    <cfRule type="expression" dxfId="177" priority="199">
      <formula>#REF!="Машины и Механизмы"</formula>
    </cfRule>
    <cfRule type="expression" dxfId="176" priority="200">
      <formula>#REF!="Работа"</formula>
    </cfRule>
  </conditionalFormatting>
  <conditionalFormatting sqref="B372">
    <cfRule type="expression" dxfId="175" priority="194">
      <formula>$B372="Машины и Механизмы"</formula>
    </cfRule>
    <cfRule type="expression" dxfId="174" priority="195">
      <formula>$B372="Работа"</formula>
    </cfRule>
  </conditionalFormatting>
  <conditionalFormatting sqref="B372">
    <cfRule type="expression" dxfId="173" priority="196">
      <formula>#REF!="Машины и Механизмы"</formula>
    </cfRule>
  </conditionalFormatting>
  <conditionalFormatting sqref="B396">
    <cfRule type="expression" dxfId="172" priority="173">
      <formula>#REF!="Машины и Механизмы"</formula>
    </cfRule>
    <cfRule type="expression" dxfId="171" priority="174">
      <formula>#REF!="Работа"</formula>
    </cfRule>
  </conditionalFormatting>
  <conditionalFormatting sqref="B382">
    <cfRule type="expression" dxfId="170" priority="190">
      <formula>#REF!="Машины и Механизмы"</formula>
    </cfRule>
  </conditionalFormatting>
  <conditionalFormatting sqref="B382">
    <cfRule type="expression" dxfId="169" priority="188">
      <formula>$B382="Машины и Механизмы"</formula>
    </cfRule>
    <cfRule type="expression" dxfId="168" priority="189">
      <formula>$B382="Работа"</formula>
    </cfRule>
  </conditionalFormatting>
  <conditionalFormatting sqref="B386">
    <cfRule type="expression" dxfId="167" priority="187">
      <formula>#REF!="Машины и Механизмы"</formula>
    </cfRule>
  </conditionalFormatting>
  <conditionalFormatting sqref="B386">
    <cfRule type="expression" dxfId="166" priority="185">
      <formula>$B386="Машины и Механизмы"</formula>
    </cfRule>
    <cfRule type="expression" dxfId="165" priority="186">
      <formula>$B386="Работа"</formula>
    </cfRule>
  </conditionalFormatting>
  <conditionalFormatting sqref="B391">
    <cfRule type="expression" dxfId="164" priority="182">
      <formula>$B391="Машины и Механизмы"</formula>
    </cfRule>
    <cfRule type="expression" dxfId="163" priority="183">
      <formula>$B391="Работа"</formula>
    </cfRule>
  </conditionalFormatting>
  <conditionalFormatting sqref="B391">
    <cfRule type="expression" dxfId="162" priority="184">
      <formula>#REF!="Машины и Механизмы"</formula>
    </cfRule>
  </conditionalFormatting>
  <conditionalFormatting sqref="B402">
    <cfRule type="expression" dxfId="161" priority="158">
      <formula>#REF!="Машины и Механизмы"</formula>
    </cfRule>
    <cfRule type="expression" dxfId="160" priority="159">
      <formula>#REF!="Работа"</formula>
    </cfRule>
  </conditionalFormatting>
  <conditionalFormatting sqref="B397">
    <cfRule type="expression" dxfId="159" priority="175">
      <formula>$B397="Машины и Механизмы"</formula>
    </cfRule>
    <cfRule type="expression" dxfId="158" priority="176">
      <formula>$B397="Работа"</formula>
    </cfRule>
  </conditionalFormatting>
  <conditionalFormatting sqref="B397">
    <cfRule type="expression" dxfId="157" priority="177">
      <formula>#REF!="Машины и Механизмы"</formula>
    </cfRule>
  </conditionalFormatting>
  <conditionalFormatting sqref="B394">
    <cfRule type="expression" dxfId="156" priority="167">
      <formula>$B394="Машины и Механизмы"</formula>
    </cfRule>
    <cfRule type="expression" dxfId="155" priority="168">
      <formula>$B394="Работа"</formula>
    </cfRule>
  </conditionalFormatting>
  <conditionalFormatting sqref="B394">
    <cfRule type="expression" dxfId="154" priority="169">
      <formula>#REF!="Машины и Механизмы"</formula>
    </cfRule>
    <cfRule type="expression" dxfId="153" priority="170">
      <formula>#REF!="Работа"</formula>
    </cfRule>
  </conditionalFormatting>
  <conditionalFormatting sqref="B400">
    <cfRule type="expression" dxfId="152" priority="160">
      <formula>$B400="Машины и Механизмы"</formula>
    </cfRule>
    <cfRule type="expression" dxfId="151" priority="161">
      <formula>$B400="Работа"</formula>
    </cfRule>
  </conditionalFormatting>
  <conditionalFormatting sqref="B400">
    <cfRule type="expression" dxfId="150" priority="162">
      <formula>#REF!="Машины и Механизмы"</formula>
    </cfRule>
    <cfRule type="expression" dxfId="149" priority="163">
      <formula>#REF!="Работа"</formula>
    </cfRule>
  </conditionalFormatting>
  <conditionalFormatting sqref="B403">
    <cfRule type="expression" dxfId="148" priority="164">
      <formula>$B403="Машины и Механизмы"</formula>
    </cfRule>
    <cfRule type="expression" dxfId="147" priority="165">
      <formula>$B403="Работа"</formula>
    </cfRule>
  </conditionalFormatting>
  <conditionalFormatting sqref="B403">
    <cfRule type="expression" dxfId="146" priority="166">
      <formula>#REF!="Машины и Механизмы"</formula>
    </cfRule>
  </conditionalFormatting>
  <conditionalFormatting sqref="B406">
    <cfRule type="expression" dxfId="145" priority="153">
      <formula>$B406="Машины и Механизмы"</formula>
    </cfRule>
    <cfRule type="expression" dxfId="144" priority="154">
      <formula>$B406="Работа"</formula>
    </cfRule>
  </conditionalFormatting>
  <conditionalFormatting sqref="B406">
    <cfRule type="expression" dxfId="143" priority="155">
      <formula>#REF!="Машины и Механизмы"</formula>
    </cfRule>
  </conditionalFormatting>
  <conditionalFormatting sqref="B407">
    <cfRule type="expression" dxfId="142" priority="147">
      <formula>$B407="Машины и Механизмы"</formula>
    </cfRule>
    <cfRule type="expression" dxfId="141" priority="148">
      <formula>$B407="Работа"</formula>
    </cfRule>
  </conditionalFormatting>
  <conditionalFormatting sqref="B407">
    <cfRule type="expression" dxfId="140" priority="149">
      <formula>#REF!="Машины и Механизмы"</formula>
    </cfRule>
  </conditionalFormatting>
  <conditionalFormatting sqref="B412">
    <cfRule type="expression" dxfId="139" priority="144">
      <formula>$B412="Машины и Механизмы"</formula>
    </cfRule>
    <cfRule type="expression" dxfId="138" priority="145">
      <formula>$B412="Работа"</formula>
    </cfRule>
  </conditionalFormatting>
  <conditionalFormatting sqref="B414">
    <cfRule type="expression" dxfId="137" priority="140">
      <formula>$B414="Машины и Механизмы"</formula>
    </cfRule>
    <cfRule type="expression" dxfId="136" priority="141">
      <formula>$B414="Работа"</formula>
    </cfRule>
  </conditionalFormatting>
  <conditionalFormatting sqref="B428">
    <cfRule type="expression" dxfId="135" priority="129">
      <formula>#REF!="Машины и Механизмы"</formula>
    </cfRule>
  </conditionalFormatting>
  <conditionalFormatting sqref="B420">
    <cfRule type="expression" dxfId="134" priority="137">
      <formula>$B420="Машины и Механизмы"</formula>
    </cfRule>
    <cfRule type="expression" dxfId="133" priority="138">
      <formula>$B420="Работа"</formula>
    </cfRule>
  </conditionalFormatting>
  <conditionalFormatting sqref="B442">
    <cfRule type="expression" dxfId="132" priority="114">
      <formula>$B442="Машины и Механизмы"</formula>
    </cfRule>
    <cfRule type="expression" dxfId="131" priority="115">
      <formula>$B442="Работа"</formula>
    </cfRule>
  </conditionalFormatting>
  <conditionalFormatting sqref="B448">
    <cfRule type="expression" dxfId="130" priority="107">
      <formula>$B448="Машины и Механизмы"</formula>
    </cfRule>
    <cfRule type="expression" dxfId="129" priority="108">
      <formula>$B448="Работа"</formula>
    </cfRule>
  </conditionalFormatting>
  <conditionalFormatting sqref="B442">
    <cfRule type="expression" dxfId="128" priority="116">
      <formula>#REF!="Машины и Механизмы"</formula>
    </cfRule>
    <cfRule type="expression" dxfId="127" priority="117">
      <formula>#REF!="Работа"</formula>
    </cfRule>
  </conditionalFormatting>
  <conditionalFormatting sqref="B412">
    <cfRule type="expression" dxfId="126" priority="146">
      <formula>#REF!="Машины и Механизмы"</formula>
    </cfRule>
  </conditionalFormatting>
  <conditionalFormatting sqref="B428">
    <cfRule type="expression" dxfId="125" priority="127">
      <formula>$B428="Машины и Механизмы"</formula>
    </cfRule>
    <cfRule type="expression" dxfId="124" priority="128">
      <formula>$B428="Работа"</formula>
    </cfRule>
  </conditionalFormatting>
  <conditionalFormatting sqref="B414">
    <cfRule type="expression" dxfId="123" priority="142">
      <formula>#REF!="Машины и Механизмы"</formula>
    </cfRule>
    <cfRule type="expression" dxfId="122" priority="143">
      <formula>#REF!="Работа"</formula>
    </cfRule>
  </conditionalFormatting>
  <conditionalFormatting sqref="B454">
    <cfRule type="expression" dxfId="121" priority="92">
      <formula>$B454="Машины и Механизмы"</formula>
    </cfRule>
    <cfRule type="expression" dxfId="120" priority="93">
      <formula>$B454="Работа"</formula>
    </cfRule>
  </conditionalFormatting>
  <conditionalFormatting sqref="B420">
    <cfRule type="expression" dxfId="119" priority="139">
      <formula>#REF!="Машины и Механизмы"</formula>
    </cfRule>
  </conditionalFormatting>
  <conditionalFormatting sqref="B417">
    <cfRule type="expression" dxfId="118" priority="133">
      <formula>$B417="Машины и Механизмы"</formula>
    </cfRule>
    <cfRule type="expression" dxfId="117" priority="134">
      <formula>$B417="Работа"</formula>
    </cfRule>
  </conditionalFormatting>
  <conditionalFormatting sqref="B417">
    <cfRule type="expression" dxfId="116" priority="135">
      <formula>#REF!="Машины и Механизмы"</formula>
    </cfRule>
    <cfRule type="expression" dxfId="115" priority="136">
      <formula>#REF!="Работа"</formula>
    </cfRule>
  </conditionalFormatting>
  <conditionalFormatting sqref="B424">
    <cfRule type="expression" dxfId="114" priority="130">
      <formula>$B424="Машины и Механизмы"</formula>
    </cfRule>
    <cfRule type="expression" dxfId="113" priority="131">
      <formula>$B424="Работа"</formula>
    </cfRule>
  </conditionalFormatting>
  <conditionalFormatting sqref="B424">
    <cfRule type="expression" dxfId="112" priority="132">
      <formula>#REF!="Машины и Механизмы"</formula>
    </cfRule>
  </conditionalFormatting>
  <conditionalFormatting sqref="B448">
    <cfRule type="expression" dxfId="111" priority="109">
      <formula>#REF!="Машины и Механизмы"</formula>
    </cfRule>
    <cfRule type="expression" dxfId="110" priority="110">
      <formula>#REF!="Работа"</formula>
    </cfRule>
  </conditionalFormatting>
  <conditionalFormatting sqref="B434">
    <cfRule type="expression" dxfId="109" priority="126">
      <formula>#REF!="Машины и Механизмы"</formula>
    </cfRule>
  </conditionalFormatting>
  <conditionalFormatting sqref="B434">
    <cfRule type="expression" dxfId="108" priority="124">
      <formula>$B434="Машины и Механизмы"</formula>
    </cfRule>
    <cfRule type="expression" dxfId="107" priority="125">
      <formula>$B434="Работа"</formula>
    </cfRule>
  </conditionalFormatting>
  <conditionalFormatting sqref="B438">
    <cfRule type="expression" dxfId="106" priority="123">
      <formula>#REF!="Машины и Механизмы"</formula>
    </cfRule>
  </conditionalFormatting>
  <conditionalFormatting sqref="B438">
    <cfRule type="expression" dxfId="105" priority="121">
      <formula>$B438="Машины и Механизмы"</formula>
    </cfRule>
    <cfRule type="expression" dxfId="104" priority="122">
      <formula>$B438="Работа"</formula>
    </cfRule>
  </conditionalFormatting>
  <conditionalFormatting sqref="B443">
    <cfRule type="expression" dxfId="103" priority="118">
      <formula>$B443="Машины и Механизмы"</formula>
    </cfRule>
    <cfRule type="expression" dxfId="102" priority="119">
      <formula>$B443="Работа"</formula>
    </cfRule>
  </conditionalFormatting>
  <conditionalFormatting sqref="B443">
    <cfRule type="expression" dxfId="101" priority="120">
      <formula>#REF!="Машины и Механизмы"</formula>
    </cfRule>
  </conditionalFormatting>
  <conditionalFormatting sqref="B454">
    <cfRule type="expression" dxfId="100" priority="94">
      <formula>#REF!="Машины и Механизмы"</formula>
    </cfRule>
    <cfRule type="expression" dxfId="99" priority="95">
      <formula>#REF!="Работа"</formula>
    </cfRule>
  </conditionalFormatting>
  <conditionalFormatting sqref="B449">
    <cfRule type="expression" dxfId="98" priority="111">
      <formula>$B449="Машины и Механизмы"</formula>
    </cfRule>
    <cfRule type="expression" dxfId="97" priority="112">
      <formula>$B449="Работа"</formula>
    </cfRule>
  </conditionalFormatting>
  <conditionalFormatting sqref="B449">
    <cfRule type="expression" dxfId="96" priority="113">
      <formula>#REF!="Машины и Механизмы"</formula>
    </cfRule>
  </conditionalFormatting>
  <conditionalFormatting sqref="B446">
    <cfRule type="expression" dxfId="95" priority="103">
      <formula>$B446="Машины и Механизмы"</formula>
    </cfRule>
    <cfRule type="expression" dxfId="94" priority="104">
      <formula>$B446="Работа"</formula>
    </cfRule>
  </conditionalFormatting>
  <conditionalFormatting sqref="B446">
    <cfRule type="expression" dxfId="93" priority="105">
      <formula>#REF!="Машины и Механизмы"</formula>
    </cfRule>
    <cfRule type="expression" dxfId="92" priority="106">
      <formula>#REF!="Работа"</formula>
    </cfRule>
  </conditionalFormatting>
  <conditionalFormatting sqref="B452">
    <cfRule type="expression" dxfId="91" priority="96">
      <formula>$B452="Машины и Механизмы"</formula>
    </cfRule>
    <cfRule type="expression" dxfId="90" priority="97">
      <formula>$B452="Работа"</formula>
    </cfRule>
  </conditionalFormatting>
  <conditionalFormatting sqref="B452">
    <cfRule type="expression" dxfId="89" priority="98">
      <formula>#REF!="Машины и Механизмы"</formula>
    </cfRule>
    <cfRule type="expression" dxfId="88" priority="99">
      <formula>#REF!="Работа"</formula>
    </cfRule>
  </conditionalFormatting>
  <conditionalFormatting sqref="B455">
    <cfRule type="expression" dxfId="87" priority="100">
      <formula>$B455="Машины и Механизмы"</formula>
    </cfRule>
    <cfRule type="expression" dxfId="86" priority="101">
      <formula>$B455="Работа"</formula>
    </cfRule>
  </conditionalFormatting>
  <conditionalFormatting sqref="B455">
    <cfRule type="expression" dxfId="85" priority="102">
      <formula>#REF!="Машины и Механизмы"</formula>
    </cfRule>
  </conditionalFormatting>
  <conditionalFormatting sqref="B148">
    <cfRule type="expression" dxfId="84" priority="86">
      <formula>$B148="Машины и Механизмы"</formula>
    </cfRule>
    <cfRule type="expression" dxfId="83" priority="87">
      <formula>$B148="Работа"</formula>
    </cfRule>
  </conditionalFormatting>
  <conditionalFormatting sqref="B148">
    <cfRule type="expression" dxfId="82" priority="88">
      <formula>#REF!="Машины и Механизмы"</formula>
    </cfRule>
  </conditionalFormatting>
  <conditionalFormatting sqref="B200">
    <cfRule type="expression" dxfId="81" priority="83">
      <formula>$B200="Машины и Механизмы"</formula>
    </cfRule>
    <cfRule type="expression" dxfId="80" priority="84">
      <formula>$B200="Работа"</formula>
    </cfRule>
  </conditionalFormatting>
  <conditionalFormatting sqref="B200">
    <cfRule type="expression" dxfId="79" priority="85">
      <formula>#REF!="Машины и Механизмы"</formula>
    </cfRule>
  </conditionalFormatting>
  <conditionalFormatting sqref="B252">
    <cfRule type="expression" dxfId="78" priority="80">
      <formula>$B252="Машины и Механизмы"</formula>
    </cfRule>
    <cfRule type="expression" dxfId="77" priority="81">
      <formula>$B252="Работа"</formula>
    </cfRule>
  </conditionalFormatting>
  <conditionalFormatting sqref="B252">
    <cfRule type="expression" dxfId="76" priority="82">
      <formula>#REF!="Машины и Механизмы"</formula>
    </cfRule>
  </conditionalFormatting>
  <conditionalFormatting sqref="B304">
    <cfRule type="expression" dxfId="75" priority="77">
      <formula>$B304="Машины и Механизмы"</formula>
    </cfRule>
    <cfRule type="expression" dxfId="74" priority="78">
      <formula>$B304="Работа"</formula>
    </cfRule>
  </conditionalFormatting>
  <conditionalFormatting sqref="B304">
    <cfRule type="expression" dxfId="73" priority="79">
      <formula>#REF!="Машины и Механизмы"</formula>
    </cfRule>
  </conditionalFormatting>
  <conditionalFormatting sqref="B356">
    <cfRule type="expression" dxfId="72" priority="74">
      <formula>$B356="Машины и Механизмы"</formula>
    </cfRule>
    <cfRule type="expression" dxfId="71" priority="75">
      <formula>$B356="Работа"</formula>
    </cfRule>
  </conditionalFormatting>
  <conditionalFormatting sqref="B356">
    <cfRule type="expression" dxfId="70" priority="76">
      <formula>#REF!="Машины и Механизмы"</formula>
    </cfRule>
  </conditionalFormatting>
  <conditionalFormatting sqref="B408">
    <cfRule type="expression" dxfId="69" priority="71">
      <formula>$B408="Машины и Механизмы"</formula>
    </cfRule>
    <cfRule type="expression" dxfId="68" priority="72">
      <formula>$B408="Работа"</formula>
    </cfRule>
  </conditionalFormatting>
  <conditionalFormatting sqref="B408">
    <cfRule type="expression" dxfId="67" priority="73">
      <formula>#REF!="Машины и Механизмы"</formula>
    </cfRule>
  </conditionalFormatting>
  <conditionalFormatting sqref="B36">
    <cfRule type="expression" dxfId="66" priority="68">
      <formula>$B36="Машины и Механизмы"</formula>
    </cfRule>
    <cfRule type="expression" dxfId="65" priority="69">
      <formula>$B36="Работа"</formula>
    </cfRule>
  </conditionalFormatting>
  <conditionalFormatting sqref="B36">
    <cfRule type="expression" dxfId="64" priority="70">
      <formula>#REF!="Машины и Механизмы"</formula>
    </cfRule>
  </conditionalFormatting>
  <conditionalFormatting sqref="B56">
    <cfRule type="expression" dxfId="63" priority="65">
      <formula>$B56="Машины и Механизмы"</formula>
    </cfRule>
    <cfRule type="expression" dxfId="62" priority="66">
      <formula>$B56="Работа"</formula>
    </cfRule>
  </conditionalFormatting>
  <conditionalFormatting sqref="B56">
    <cfRule type="expression" dxfId="61" priority="67">
      <formula>#REF!="Машины и Механизмы"</formula>
    </cfRule>
  </conditionalFormatting>
  <conditionalFormatting sqref="B66">
    <cfRule type="expression" dxfId="60" priority="59">
      <formula>$B66="Машины и Механизмы"</formula>
    </cfRule>
    <cfRule type="expression" dxfId="59" priority="60">
      <formula>$B66="Работа"</formula>
    </cfRule>
  </conditionalFormatting>
  <conditionalFormatting sqref="B66">
    <cfRule type="expression" dxfId="58" priority="61">
      <formula>#REF!="Машины и Механизмы"</formula>
    </cfRule>
  </conditionalFormatting>
  <conditionalFormatting sqref="B64">
    <cfRule type="expression" dxfId="57" priority="55">
      <formula>$B64="Машины и Механизмы"</formula>
    </cfRule>
    <cfRule type="expression" dxfId="56" priority="56">
      <formula>$B64="Работа"</formula>
    </cfRule>
  </conditionalFormatting>
  <conditionalFormatting sqref="B64">
    <cfRule type="expression" dxfId="55" priority="57">
      <formula>#REF!="Машины и Механизмы"</formula>
    </cfRule>
    <cfRule type="expression" dxfId="54" priority="58">
      <formula>#REF!="Работа"</formula>
    </cfRule>
  </conditionalFormatting>
  <conditionalFormatting sqref="B72">
    <cfRule type="expression" dxfId="53" priority="52">
      <formula>$B72="Машины и Механизмы"</formula>
    </cfRule>
    <cfRule type="expression" dxfId="52" priority="53">
      <formula>$B72="Работа"</formula>
    </cfRule>
  </conditionalFormatting>
  <conditionalFormatting sqref="B72">
    <cfRule type="expression" dxfId="51" priority="54">
      <formula>#REF!="Машины и Механизмы"</formula>
    </cfRule>
  </conditionalFormatting>
  <conditionalFormatting sqref="B70">
    <cfRule type="expression" dxfId="50" priority="48">
      <formula>$B70="Машины и Механизмы"</formula>
    </cfRule>
    <cfRule type="expression" dxfId="49" priority="49">
      <formula>$B70="Работа"</formula>
    </cfRule>
  </conditionalFormatting>
  <conditionalFormatting sqref="B70">
    <cfRule type="expression" dxfId="48" priority="50">
      <formula>#REF!="Машины и Механизмы"</formula>
    </cfRule>
    <cfRule type="expression" dxfId="47" priority="51">
      <formula>#REF!="Работа"</formula>
    </cfRule>
  </conditionalFormatting>
  <conditionalFormatting sqref="B78">
    <cfRule type="expression" dxfId="46" priority="45">
      <formula>$B78="Машины и Механизмы"</formula>
    </cfRule>
    <cfRule type="expression" dxfId="45" priority="46">
      <formula>$B78="Работа"</formula>
    </cfRule>
  </conditionalFormatting>
  <conditionalFormatting sqref="B78">
    <cfRule type="expression" dxfId="44" priority="47">
      <formula>#REF!="Машины и Механизмы"</formula>
    </cfRule>
  </conditionalFormatting>
  <conditionalFormatting sqref="B76">
    <cfRule type="expression" dxfId="43" priority="41">
      <formula>$B76="Машины и Механизмы"</formula>
    </cfRule>
    <cfRule type="expression" dxfId="42" priority="42">
      <formula>$B76="Работа"</formula>
    </cfRule>
  </conditionalFormatting>
  <conditionalFormatting sqref="B76">
    <cfRule type="expression" dxfId="41" priority="43">
      <formula>#REF!="Машины и Механизмы"</formula>
    </cfRule>
    <cfRule type="expression" dxfId="40" priority="44">
      <formula>#REF!="Работа"</formula>
    </cfRule>
  </conditionalFormatting>
  <conditionalFormatting sqref="B45">
    <cfRule type="expression" dxfId="39" priority="31">
      <formula>$B45="Машины и Механизмы"</formula>
    </cfRule>
    <cfRule type="expression" dxfId="38" priority="32">
      <formula>$B45="Работа"</formula>
    </cfRule>
  </conditionalFormatting>
  <conditionalFormatting sqref="B38">
    <cfRule type="expression" dxfId="37" priority="37">
      <formula>$B38="Машины и Механизмы"</formula>
    </cfRule>
    <cfRule type="expression" dxfId="36" priority="38">
      <formula>$B38="Работа"</formula>
    </cfRule>
  </conditionalFormatting>
  <conditionalFormatting sqref="B38">
    <cfRule type="expression" dxfId="35" priority="39">
      <formula>#REF!="Машины и Механизмы"</formula>
    </cfRule>
    <cfRule type="expression" dxfId="34" priority="40">
      <formula>#REF!="Работа"</formula>
    </cfRule>
  </conditionalFormatting>
  <conditionalFormatting sqref="B41">
    <cfRule type="expression" dxfId="33" priority="34">
      <formula>$B41="Машины и Механизмы"</formula>
    </cfRule>
    <cfRule type="expression" dxfId="32" priority="35">
      <formula>$B41="Работа"</formula>
    </cfRule>
  </conditionalFormatting>
  <conditionalFormatting sqref="B41">
    <cfRule type="expression" dxfId="31" priority="36">
      <formula>#REF!="Машины и Механизмы"</formula>
    </cfRule>
  </conditionalFormatting>
  <conditionalFormatting sqref="B45">
    <cfRule type="expression" dxfId="30" priority="33">
      <formula>#REF!="Машины и Механизмы"</formula>
    </cfRule>
  </conditionalFormatting>
  <conditionalFormatting sqref="B51">
    <cfRule type="expression" dxfId="29" priority="28">
      <formula>$B51="Машины и Механизмы"</formula>
    </cfRule>
    <cfRule type="expression" dxfId="28" priority="29">
      <formula>$B51="Работа"</formula>
    </cfRule>
  </conditionalFormatting>
  <conditionalFormatting sqref="B51">
    <cfRule type="expression" dxfId="27" priority="30">
      <formula>#REF!="Машины и Механизмы"</formula>
    </cfRule>
  </conditionalFormatting>
  <conditionalFormatting sqref="B11">
    <cfRule type="expression" dxfId="26" priority="25">
      <formula>$B11="Машины и Механизмы"</formula>
    </cfRule>
    <cfRule type="expression" dxfId="25" priority="26">
      <formula>$B11="Работа"</formula>
    </cfRule>
  </conditionalFormatting>
  <conditionalFormatting sqref="B11">
    <cfRule type="expression" dxfId="24" priority="27">
      <formula>#REF!="Машины и Механизмы"</formula>
    </cfRule>
  </conditionalFormatting>
  <conditionalFormatting sqref="B60">
    <cfRule type="expression" dxfId="23" priority="22">
      <formula>$B60="Машины и Механизмы"</formula>
    </cfRule>
    <cfRule type="expression" dxfId="22" priority="23">
      <formula>$B60="Работа"</formula>
    </cfRule>
  </conditionalFormatting>
  <conditionalFormatting sqref="B60">
    <cfRule type="expression" dxfId="21" priority="24">
      <formula>#REF!="Машины и Механизмы"</formula>
    </cfRule>
  </conditionalFormatting>
  <conditionalFormatting sqref="B93">
    <cfRule type="expression" dxfId="20" priority="19">
      <formula>$B93="Машины и Механизмы"</formula>
    </cfRule>
    <cfRule type="expression" dxfId="19" priority="20">
      <formula>$B93="Работа"</formula>
    </cfRule>
  </conditionalFormatting>
  <conditionalFormatting sqref="B93">
    <cfRule type="expression" dxfId="18" priority="21">
      <formula>#REF!="Машины и Механизмы"</formula>
    </cfRule>
  </conditionalFormatting>
  <conditionalFormatting sqref="B145">
    <cfRule type="expression" dxfId="17" priority="16">
      <formula>$B145="Машины и Механизмы"</formula>
    </cfRule>
    <cfRule type="expression" dxfId="16" priority="17">
      <formula>$B145="Работа"</formula>
    </cfRule>
  </conditionalFormatting>
  <conditionalFormatting sqref="B145">
    <cfRule type="expression" dxfId="15" priority="18">
      <formula>#REF!="Машины и Механизмы"</formula>
    </cfRule>
  </conditionalFormatting>
  <conditionalFormatting sqref="B197">
    <cfRule type="expression" dxfId="14" priority="13">
      <formula>$B197="Машины и Механизмы"</formula>
    </cfRule>
    <cfRule type="expression" dxfId="13" priority="14">
      <formula>$B197="Работа"</formula>
    </cfRule>
  </conditionalFormatting>
  <conditionalFormatting sqref="B197">
    <cfRule type="expression" dxfId="12" priority="15">
      <formula>#REF!="Машины и Механизмы"</formula>
    </cfRule>
  </conditionalFormatting>
  <conditionalFormatting sqref="B249">
    <cfRule type="expression" dxfId="11" priority="10">
      <formula>$B249="Машины и Механизмы"</formula>
    </cfRule>
    <cfRule type="expression" dxfId="10" priority="11">
      <formula>$B249="Работа"</formula>
    </cfRule>
  </conditionalFormatting>
  <conditionalFormatting sqref="B249">
    <cfRule type="expression" dxfId="9" priority="12">
      <formula>#REF!="Машины и Механизмы"</formula>
    </cfRule>
  </conditionalFormatting>
  <conditionalFormatting sqref="B301">
    <cfRule type="expression" dxfId="8" priority="7">
      <formula>$B301="Машины и Механизмы"</formula>
    </cfRule>
    <cfRule type="expression" dxfId="7" priority="8">
      <formula>$B301="Работа"</formula>
    </cfRule>
  </conditionalFormatting>
  <conditionalFormatting sqref="B301">
    <cfRule type="expression" dxfId="6" priority="9">
      <formula>#REF!="Машины и Механизмы"</formula>
    </cfRule>
  </conditionalFormatting>
  <conditionalFormatting sqref="B353">
    <cfRule type="expression" dxfId="5" priority="4">
      <formula>$B353="Машины и Механизмы"</formula>
    </cfRule>
    <cfRule type="expression" dxfId="4" priority="5">
      <formula>$B353="Работа"</formula>
    </cfRule>
  </conditionalFormatting>
  <conditionalFormatting sqref="B353">
    <cfRule type="expression" dxfId="3" priority="6">
      <formula>#REF!="Машины и Механизмы"</formula>
    </cfRule>
  </conditionalFormatting>
  <conditionalFormatting sqref="B405">
    <cfRule type="expression" dxfId="2" priority="1">
      <formula>$B405="Машины и Механизмы"</formula>
    </cfRule>
    <cfRule type="expression" dxfId="1" priority="2">
      <formula>$B405="Работа"</formula>
    </cfRule>
  </conditionalFormatting>
  <conditionalFormatting sqref="B405">
    <cfRule type="expression" dxfId="0" priority="3">
      <formula>#REF!="Машины и Механизмы"</formula>
    </cfRule>
  </conditionalFormatting>
  <pageMargins left="0.70866141732283472" right="0.70866141732283472" top="0.74803149606299213" bottom="0.74803149606299213" header="0.31496062992125984" footer="0.55118110236220474"/>
  <pageSetup paperSize="9" scale="66" firstPageNumber="26" fitToHeight="0" orientation="landscape" useFirstPageNumber="1" r:id="rId1"/>
  <headerFooter>
    <oddFooter>&amp;R
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№1 ВОР </vt:lpstr>
      <vt:lpstr>'№1 ВОР 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cp:lastPrinted>2023-08-22T14:14:05Z</cp:lastPrinted>
  <dcterms:created xsi:type="dcterms:W3CDTF">2015-06-05T18:19:34Z</dcterms:created>
  <dcterms:modified xsi:type="dcterms:W3CDTF">2023-09-27T10:34:39Z</dcterms:modified>
</cp:coreProperties>
</file>