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mitriy.Fomichev\Desktop\МЕБЕЛЬ\В закупки\Лот №3 Treasure Делюкс\"/>
    </mc:Choice>
  </mc:AlternateContent>
  <xr:revisionPtr revIDLastSave="0" documentId="13_ncr:1_{BC42221F-6E9E-4EA7-86E5-C7318E0FE8D8}" xr6:coauthVersionLast="47" xr6:coauthVersionMax="47" xr10:uidLastSave="{00000000-0000-0000-0000-000000000000}"/>
  <bookViews>
    <workbookView xWindow="-120" yWindow="-120" windowWidth="38640" windowHeight="21390" firstSheet="3" activeTab="3" xr2:uid="{00000000-000D-0000-FFFF-FFFF00000000}"/>
  </bookViews>
  <sheets>
    <sheet name="УБКЗ" sheetId="2" state="hidden" r:id="rId1"/>
    <sheet name="расчет" sheetId="3" state="hidden" r:id="rId2"/>
    <sheet name="Шимутин" sheetId="4" state="hidden" r:id="rId3"/>
    <sheet name="Treasure Делюкс" sheetId="9" r:id="rId4"/>
  </sheets>
  <definedNames>
    <definedName name="\" hidden="1">#REF!</definedName>
    <definedName name="\\" hidden="1">#REF!</definedName>
    <definedName name="_" hidden="1">#REF!</definedName>
    <definedName name="__">"#REF!"</definedName>
    <definedName name="____" hidden="1">#REF!</definedName>
    <definedName name="_____" hidden="1">#REF!</definedName>
    <definedName name="______0" hidden="1">#REF!</definedName>
    <definedName name="____1234" hidden="1">#REF!</definedName>
    <definedName name="____DIS1">#REF!</definedName>
    <definedName name="____DIS10">#REF!</definedName>
    <definedName name="____DIS2">#REF!</definedName>
    <definedName name="____DIS3">#REF!</definedName>
    <definedName name="____DIS4">#REF!</definedName>
    <definedName name="____DIS5">#REF!</definedName>
    <definedName name="____DIS6">#REF!</definedName>
    <definedName name="____DIS7">#REF!</definedName>
    <definedName name="____DIS8">#REF!</definedName>
    <definedName name="____DIS9">#REF!</definedName>
    <definedName name="____fix1">#REF!</definedName>
    <definedName name="____per1">#REF!</definedName>
    <definedName name="____per2">#REF!</definedName>
    <definedName name="____PRO1">#REF!</definedName>
    <definedName name="____PRO10">#REF!</definedName>
    <definedName name="____PRO2">#REF!</definedName>
    <definedName name="____PRO3">#REF!</definedName>
    <definedName name="____PRO4">#REF!</definedName>
    <definedName name="____PRO5">#REF!</definedName>
    <definedName name="____PRO6">#REF!</definedName>
    <definedName name="____PRO7">#REF!</definedName>
    <definedName name="____PRO8">#REF!</definedName>
    <definedName name="____PRO9">#REF!</definedName>
    <definedName name="____sub1">#REF!</definedName>
    <definedName name="____sub2">#REF!</definedName>
    <definedName name="____sub3">#REF!</definedName>
    <definedName name="____TTL4000">#REF!</definedName>
    <definedName name="____TTL5000">#REF!</definedName>
    <definedName name="____TTL5400">#REF!</definedName>
    <definedName name="____TTL6000">#REF!</definedName>
    <definedName name="____TTL8000">#REF!</definedName>
    <definedName name="____wdf2">#REF!</definedName>
    <definedName name="___111">#REF!</definedName>
    <definedName name="___DIS1">#REF!</definedName>
    <definedName name="___DIS10">#REF!</definedName>
    <definedName name="___DIS2">#REF!</definedName>
    <definedName name="___DIS3">#REF!</definedName>
    <definedName name="___DIS4">#REF!</definedName>
    <definedName name="___DIS5">#REF!</definedName>
    <definedName name="___DIS6">#REF!</definedName>
    <definedName name="___DIS7">#REF!</definedName>
    <definedName name="___DIS8">#REF!</definedName>
    <definedName name="___DIS9">#REF!</definedName>
    <definedName name="___fix1">#REF!</definedName>
    <definedName name="___per1">#REF!</definedName>
    <definedName name="___per2">#REF!</definedName>
    <definedName name="___PRO1">#REF!</definedName>
    <definedName name="___PRO10">#REF!</definedName>
    <definedName name="___PRO2">#REF!</definedName>
    <definedName name="___PRO3">#REF!</definedName>
    <definedName name="___PRO4">#REF!</definedName>
    <definedName name="___PRO5">#REF!</definedName>
    <definedName name="___PRO6">#REF!</definedName>
    <definedName name="___PRO7">#REF!</definedName>
    <definedName name="___PRO8">#REF!</definedName>
    <definedName name="___PRO9">#REF!</definedName>
    <definedName name="___sub1">#REF!</definedName>
    <definedName name="___sub2">#REF!</definedName>
    <definedName name="___sub3">#REF!</definedName>
    <definedName name="___TTL4000">#REF!</definedName>
    <definedName name="___TTL5000">#REF!</definedName>
    <definedName name="___TTL5400">#REF!</definedName>
    <definedName name="___TTL6000">#REF!</definedName>
    <definedName name="___TTL8000">#REF!</definedName>
    <definedName name="___wdf2">#REF!</definedName>
    <definedName name="___Wetwetwetw" hidden="1">#REF!</definedName>
    <definedName name="__1__123Graph_AChart_1A" hidden="1">#REF!</definedName>
    <definedName name="__123" hidden="1">#REF!</definedName>
    <definedName name="__123Graph_A" hidden="1">#REF!</definedName>
    <definedName name="__123Graph_B" hidden="1">#REF!</definedName>
    <definedName name="__123Graph_BChart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_2__123Graph_ACHART_1" hidden="1">#REF!</definedName>
    <definedName name="__2__123Graph_BChart_1A" hidden="1">#REF!</definedName>
    <definedName name="__3__123Graph_BCHART_1" hidden="1">#REF!</definedName>
    <definedName name="__4__123Graph_LBL_ACHART_1" hidden="1">#REF!</definedName>
    <definedName name="__5__123Graph_XCHART_1" hidden="1">#REF!</definedName>
    <definedName name="__DIS1">#REF!</definedName>
    <definedName name="__DIS10">#REF!</definedName>
    <definedName name="__DIS2">#REF!</definedName>
    <definedName name="__DIS3">#REF!</definedName>
    <definedName name="__DIS4">#REF!</definedName>
    <definedName name="__DIS5">#REF!</definedName>
    <definedName name="__DIS6">#REF!</definedName>
    <definedName name="__DIS7">#REF!</definedName>
    <definedName name="__DIS8">#REF!</definedName>
    <definedName name="__DIS9">#REF!</definedName>
    <definedName name="__FDS_HYPERLINK_TOGGLE_STATE__" hidden="1">"ON"</definedName>
    <definedName name="__fix1">#REF!</definedName>
    <definedName name="__per1">#REF!</definedName>
    <definedName name="__per2">#REF!</definedName>
    <definedName name="__PRO1">#REF!</definedName>
    <definedName name="__PRO10">#REF!</definedName>
    <definedName name="__PRO2">#REF!</definedName>
    <definedName name="__PRO3">#REF!</definedName>
    <definedName name="__PRO4">#REF!</definedName>
    <definedName name="__PRO5">#REF!</definedName>
    <definedName name="__PRO6">#REF!</definedName>
    <definedName name="__PRO7">#REF!</definedName>
    <definedName name="__PRO8">#REF!</definedName>
    <definedName name="__PRO9">#REF!</definedName>
    <definedName name="__sub1">#REF!</definedName>
    <definedName name="__sub2">#REF!</definedName>
    <definedName name="__sub3">#REF!</definedName>
    <definedName name="__T2" hidden="1">{#N/A,#N/A,FALSE,"단축1";#N/A,#N/A,FALSE,"단축2";#N/A,#N/A,FALSE,"단축3";#N/A,#N/A,FALSE,"장축";#N/A,#N/A,FALSE,"4WD"}</definedName>
    <definedName name="__TTL4000">#REF!</definedName>
    <definedName name="__TTL5000">#REF!</definedName>
    <definedName name="__TTL5400">#REF!</definedName>
    <definedName name="__TTL6000">#REF!</definedName>
    <definedName name="__TTL8000">#REF!</definedName>
    <definedName name="__wdf2">#REF!</definedName>
    <definedName name="__xlfn.BAHTTEXT" hidden="1">#NAME?</definedName>
    <definedName name="__xlnm._FilterDatabase">"#REF!"</definedName>
    <definedName name="__xlnm.Database">"#REF!"</definedName>
    <definedName name="_01_Январь">#REF!</definedName>
    <definedName name="_02_Февраль">#REF!,#REF!</definedName>
    <definedName name="_03_Март">#REF!,#REF!</definedName>
    <definedName name="_04_Апрель">#REF!,#REF!</definedName>
    <definedName name="_05_Май">#REF!,#REF!</definedName>
    <definedName name="_06_Июнь">#REF!,#REF!</definedName>
    <definedName name="_07_Июль">#REF!,#REF!</definedName>
    <definedName name="_08_Август">#REF!,#REF!</definedName>
    <definedName name="_09_Сентябрь">#REF!,#REF!</definedName>
    <definedName name="_1__123Graph_AChart_1A" hidden="1">#REF!</definedName>
    <definedName name="_1__123Graph_BChart_1A" hidden="1">#REF!</definedName>
    <definedName name="_1_0___.0solv" hidden="1">#REF!,#REF!</definedName>
    <definedName name="_1_кв_2019_ТехЗаказчик">#REF!</definedName>
    <definedName name="_1_кв_2020_Итог">#REF!</definedName>
    <definedName name="_1_кв_2020_КапЗатраты">#REF!</definedName>
    <definedName name="_1_кв_2020_ТехЗаказчик">#REF!</definedName>
    <definedName name="_1_кв_2021_Итог">#REF!</definedName>
    <definedName name="_1_кв_2021_КапЗатраты">#REF!</definedName>
    <definedName name="_1_кв_2021_ТехЗаказчик">#REF!</definedName>
    <definedName name="_10_Октябрь">#REF!,#REF!</definedName>
    <definedName name="_11_Ноябрь">#REF!,#REF!</definedName>
    <definedName name="_111">#REF!</definedName>
    <definedName name="_12_Декабрь">#REF!</definedName>
    <definedName name="_123Graph_BChart1A" hidden="1">#REF!</definedName>
    <definedName name="_2__123Graph_ACHART_1" hidden="1">#REF!</definedName>
    <definedName name="_2__123Graph_AChart_1A" hidden="1">#REF!</definedName>
    <definedName name="_2__123Graph_BChart_1A" hidden="1">#REF!</definedName>
    <definedName name="_2_0___.0solv" hidden="1">#REF!,#REF!</definedName>
    <definedName name="_2_кв_2019_ТехЗаказчик">#REF!</definedName>
    <definedName name="_2_кв_2020_Итог">#REF!</definedName>
    <definedName name="_2_кв_2020_КапЗатраты">#REF!</definedName>
    <definedName name="_2_кв_2020_ТехЗаказчик">#REF!</definedName>
    <definedName name="_2_кв_2021_Итог">#REF!</definedName>
    <definedName name="_2_кв_2021_КапЗатраты">#REF!</definedName>
    <definedName name="_2_кв_2021_ТехЗаказчик">#REF!</definedName>
    <definedName name="_24524525" hidden="1">#REF!</definedName>
    <definedName name="_3__123Graph_AChart_1A" hidden="1">#REF!</definedName>
    <definedName name="_3__123Graph_BCHART_1" hidden="1">#REF!</definedName>
    <definedName name="_3_кв_2019_Итог">#REF!</definedName>
    <definedName name="_3_кв_2019_КапЗатраты">#REF!</definedName>
    <definedName name="_3_кв_2019_ТехЗаказчик">#REF!</definedName>
    <definedName name="_3_кв_2020_Итог">#REF!</definedName>
    <definedName name="_3_кв_2020_КапЗатраты">#REF!</definedName>
    <definedName name="_3_кв_2020_ТехЗаказчик">#REF!</definedName>
    <definedName name="_3х">#REF!</definedName>
    <definedName name="_4_">#REF!,#REF!</definedName>
    <definedName name="_4___123Graph_ACHART_1" hidden="1">#REF!</definedName>
    <definedName name="_4__123Graph_BChart_1A" hidden="1">#REF!</definedName>
    <definedName name="_4__123Graph_LBL_ACHART_1" hidden="1">#REF!</definedName>
    <definedName name="_4_кв_2018_ТехЗаказчик">#REF!</definedName>
    <definedName name="_4_кв_2019_Итог">#REF!</definedName>
    <definedName name="_4_кв_2019_КапЗатраты">#REF!</definedName>
    <definedName name="_4_кв_2019_ТехЗаказчик">#REF!</definedName>
    <definedName name="_4_кв_2020_Итог">#REF!</definedName>
    <definedName name="_4_кв_2020_КапЗатраты">#REF!</definedName>
    <definedName name="_4_кв_2020_ТехЗаказчик">#REF!</definedName>
    <definedName name="_4S" hidden="1">#REF!</definedName>
    <definedName name="_5___123Graph_BCHART_1" hidden="1">#REF!</definedName>
    <definedName name="_5__123Graph_XCHART_1" hidden="1">#REF!</definedName>
    <definedName name="_5_0_S" hidden="1">#REF!</definedName>
    <definedName name="_6___123Graph_LBL_ACHART_1" hidden="1">#REF!</definedName>
    <definedName name="_6__123Graph_BChart_1A" hidden="1">#REF!</definedName>
    <definedName name="_7___123Graph_XCHART_1" hidden="1">#REF!</definedName>
    <definedName name="_a1">#REF!</definedName>
    <definedName name="_ag1" hidden="1">#REF!</definedName>
    <definedName name="_BQ4.1" hidden="1">#REF!</definedName>
    <definedName name="_ccr1" hidden="1">{#N/A,#N/A,TRUE,"Cover";#N/A,#N/A,TRUE,"Conts";#N/A,#N/A,TRUE,"VOS";#N/A,#N/A,TRUE,"Warrington";#N/A,#N/A,TRUE,"Widnes"}</definedName>
    <definedName name="_DIS1">#REF!</definedName>
    <definedName name="_DIS10">#REF!</definedName>
    <definedName name="_DIS2">#REF!</definedName>
    <definedName name="_DIS3">#REF!</definedName>
    <definedName name="_DIS4">#REF!</definedName>
    <definedName name="_DIS5">#REF!</definedName>
    <definedName name="_DIS6">#REF!</definedName>
    <definedName name="_DIS7">#REF!</definedName>
    <definedName name="_DIS8">#REF!</definedName>
    <definedName name="_DIS9">#REF!</definedName>
    <definedName name="_Fill" hidden="1">#REF!</definedName>
    <definedName name="_fix1">#REF!</definedName>
    <definedName name="_Key1" hidden="1">#REF!</definedName>
    <definedName name="_ok093" hidden="1">#REF!</definedName>
    <definedName name="_Order1" hidden="1">255</definedName>
    <definedName name="_order12" hidden="1">0</definedName>
    <definedName name="_Order2" hidden="1">255</definedName>
    <definedName name="_per1">#REF!</definedName>
    <definedName name="_per2">#REF!</definedName>
    <definedName name="_PRO1">#REF!</definedName>
    <definedName name="_PRO10">#REF!</definedName>
    <definedName name="_PRO2">#REF!</definedName>
    <definedName name="_PRO3">#REF!</definedName>
    <definedName name="_PRO4">#REF!</definedName>
    <definedName name="_PRO5">#REF!</definedName>
    <definedName name="_PRO6">#REF!</definedName>
    <definedName name="_PRO7">#REF!</definedName>
    <definedName name="_PRO8">#REF!</definedName>
    <definedName name="_PRO9">#REF!</definedName>
    <definedName name="_Regression_Int" hidden="1">1</definedName>
    <definedName name="_Sort" hidden="1">#REF!</definedName>
    <definedName name="_sub1">#REF!</definedName>
    <definedName name="_sub2">#REF!</definedName>
    <definedName name="_sub3">#REF!</definedName>
    <definedName name="_T2" hidden="1">{#N/A,#N/A,FALSE,"단축1";#N/A,#N/A,FALSE,"단축2";#N/A,#N/A,FALSE,"단축3";#N/A,#N/A,FALSE,"장축";#N/A,#N/A,FALSE,"4WD"}</definedName>
    <definedName name="_tet5655" hidden="1">#REF!</definedName>
    <definedName name="_TTL4000">#REF!</definedName>
    <definedName name="_TTL5000">#REF!</definedName>
    <definedName name="_TTL5400">#REF!</definedName>
    <definedName name="_TTL6000">#REF!</definedName>
    <definedName name="_TTL8000">#REF!</definedName>
    <definedName name="_wdf2">#REF!</definedName>
    <definedName name="_wrn2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3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x1" hidden="1">#REF!</definedName>
    <definedName name="_поро">#REF!</definedName>
    <definedName name="_СМЕТА_СТОЛБЦЫ_скрыть">#REF!</definedName>
    <definedName name="_СМЕТА_СТРОКИ_скрыть">#REF!,#REF!</definedName>
    <definedName name="_xlnm._FilterDatabase" localSheetId="3" hidden="1">'Treasure Делюкс'!#REF!</definedName>
    <definedName name="_xlnm._FilterDatabase" hidden="1">#REF!</definedName>
    <definedName name="a" hidden="1">#REF!</definedName>
    <definedName name="A1_00근거" hidden="1">{#N/A,#N/A,FALSE,"단축1";#N/A,#N/A,FALSE,"단축2";#N/A,#N/A,FALSE,"단축3";#N/A,#N/A,FALSE,"장축";#N/A,#N/A,FALSE,"4WD"}</definedName>
    <definedName name="aa" hidden="1">#REF!</definedName>
    <definedName name="aaa" hidden="1">#REF!</definedName>
    <definedName name="aaaa" hidden="1">#REF!</definedName>
    <definedName name="aaaaa" hidden="1">#REF!</definedName>
    <definedName name="aaaaaa" hidden="1">#REF!</definedName>
    <definedName name="aaaaaaa" hidden="1">#REF!</definedName>
    <definedName name="aaaaaaaaa">#REF!</definedName>
    <definedName name="aaaaaaaaaa" hidden="1">#REF!</definedName>
    <definedName name="aaaaaaaaaaaaaaa" hidden="1">#REF!</definedName>
    <definedName name="aaaaaaaaaaaaaaaaaaa" hidden="1">#REF!</definedName>
    <definedName name="aafdsgfdfgv" hidden="1">#REF!</definedName>
    <definedName name="ab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BBA">#REF!</definedName>
    <definedName name="abc" hidden="1">{#N/A,#N/A,FALSE,"Leasing 6A"}</definedName>
    <definedName name="abd" hidden="1">{#N/A,#N/A,FALSE,"Leasing 6A"}</definedName>
    <definedName name="acc">#REF!</definedName>
    <definedName name="acc_e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CO">#REF!</definedName>
    <definedName name="AD" hidden="1">#REF!</definedName>
    <definedName name="adamsaat">#REF!</definedName>
    <definedName name="add">#REF!</definedName>
    <definedName name="adfeW">#REF!</definedName>
    <definedName name="adsasd" hidden="1">#REF!</definedName>
    <definedName name="AE" hidden="1">#REF!</definedName>
    <definedName name="al">#REF!</definedName>
    <definedName name="ALAN">#REF!</definedName>
    <definedName name="Alcipan_Duvar">#REF!</definedName>
    <definedName name="ALFA">#REF!</definedName>
    <definedName name="ALFALAVAL">#REF!</definedName>
    <definedName name="alko">#REF!</definedName>
    <definedName name="anscount" hidden="1">1</definedName>
    <definedName name="aqw" hidden="1">{#N/A,#N/A,FALSE,"SUBS";#N/A,#N/A,FALSE,"SUPERS";#N/A,#N/A,FALSE,"FINISHES";#N/A,#N/A,FALSE,"FITTINGS";#N/A,#N/A,FALSE,"SERVICES";#N/A,#N/A,FALSE,"SITEWORKS"}</definedName>
    <definedName name="area">#REF!</definedName>
    <definedName name="ARKTOC">#REF!</definedName>
    <definedName name="Armaflex">#REF!</definedName>
    <definedName name="as" hidden="1">#REF!</definedName>
    <definedName name="asas" hidden="1">#REF!</definedName>
    <definedName name="asd" hidden="1">#REF!</definedName>
    <definedName name="asdaa__" hidden="1">#REF!</definedName>
    <definedName name="asdasdasd" hidden="1">#REF!</definedName>
    <definedName name="asdasdasdasds" hidden="1">#REF!</definedName>
    <definedName name="asdsadsdsd" hidden="1">#REF!</definedName>
    <definedName name="asEURRUR">#REF!</definedName>
    <definedName name="asfdsafasfs" hidden="1">#REF!</definedName>
    <definedName name="assaa" hidden="1">#REF!</definedName>
    <definedName name="asss" hidden="1">#REF!</definedName>
    <definedName name="asUSDRUR">#REF!</definedName>
    <definedName name="ataklar_c">#REF!</definedName>
    <definedName name="axdr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y">#REF!</definedName>
    <definedName name="b" hidden="1">#REF!</definedName>
    <definedName name="B.F.İŞL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.F.İŞL.İHZARA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BAS">#REF!</definedName>
    <definedName name="BERK" hidden="1">#REF!</definedName>
    <definedName name="Beton">#REF!</definedName>
    <definedName name="bf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GGK">#REF!</definedName>
    <definedName name="b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BORU">#REF!</definedName>
    <definedName name="Boya">#REF!</definedName>
    <definedName name="BOYA_P">#REF!</definedName>
    <definedName name="Brick_Wall">#REF!</definedName>
    <definedName name="BROEN">#REF!</definedName>
    <definedName name="BV" hidden="1">#REF!</definedName>
    <definedName name="cables" hidden="1">{"IMRAK42x8x8",#N/A,TRUE,"IMRAK 1400 42U 800X800";"IMRAK32x6x6",#N/A,TRUE,"IMRAK 1400 32U 600x600";"IMRAK42x12x8",#N/A,TRUE,"IMRAK 1400 42U 1200x800";"IMRAK15x6x4",#N/A,TRUE,"IMRAK 400 15U FRONT SECTION"}</definedName>
    <definedName name="CALDATE">#REF!</definedName>
    <definedName name="carrier">#REF!</definedName>
    <definedName name="carrierf">#REF!</definedName>
    <definedName name="cashfl" hidden="1">{#N/A,#N/A,TRUE,"Cover";#N/A,#N/A,TRUE,"Conts";#N/A,#N/A,TRUE,"VOS";#N/A,#N/A,TRUE,"Warrington";#N/A,#N/A,TRUE,"Widnes"}</definedName>
    <definedName name="ccbv" hidden="1">#REF!</definedName>
    <definedName name="CC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la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R" hidden="1">{#N/A,#N/A,TRUE,"Cover";#N/A,#N/A,TRUE,"Conts";#N/A,#N/A,TRUE,"VOS";#N/A,#N/A,TRUE,"Warrington";#N/A,#N/A,TRUE,"Widnes"}</definedName>
    <definedName name="CD">#REF!</definedName>
    <definedName name="CELIKBORUP">#REF!</definedName>
    <definedName name="cem">#REF!</definedName>
    <definedName name="c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i" hidden="1">{#N/A,#N/A,FALSE,"단축1";#N/A,#N/A,FALSE,"단축2";#N/A,#N/A,FALSE,"단축3";#N/A,#N/A,FALSE,"장축";#N/A,#N/A,FALSE,"4WD"}</definedName>
    <definedName name="civil">#REF!</definedName>
    <definedName name="civil1">#REF!</definedName>
    <definedName name="civil2">#REF!</definedName>
    <definedName name="civil3">#REF!</definedName>
    <definedName name="CLARIANT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Number_9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ayerCountCor_9">#REF!</definedName>
    <definedName name="cntPriceC">#REF!</definedName>
    <definedName name="cntPriceR">#REF!</definedName>
    <definedName name="cntQnt">#REF!</definedName>
    <definedName name="cntQnt_9">#REF!</definedName>
    <definedName name="cntSumC">#REF!</definedName>
    <definedName name="cntSumR">#REF!</definedName>
    <definedName name="cntSuppAddr1">#REF!</definedName>
    <definedName name="cntSuppAddr2">#REF!</definedName>
    <definedName name="cntSuppAddr2_9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1_9">#REF!</definedName>
    <definedName name="cntSuppMFO2">#REF!</definedName>
    <definedName name="cntSuppTlf">#REF!</definedName>
    <definedName name="cntUnit">#REF!</definedName>
    <definedName name="cntUnit_9">#REF!</definedName>
    <definedName name="cntYear">#REF!</definedName>
    <definedName name="coeff">#REF!</definedName>
    <definedName name="Coefficients">#REF!</definedName>
    <definedName name="coff">#REF!</definedName>
    <definedName name="coffff">#REF!</definedName>
    <definedName name="cofffff">#REF!</definedName>
    <definedName name="concrete">#REF!</definedName>
    <definedName name="cp">#REF!</definedName>
    <definedName name="cxz" hidden="1">#REF!</definedName>
    <definedName name="d">#REF!</definedName>
    <definedName name="da" hidden="1">{"Inflation-BaseYear",#N/A,FALSE,"Inputs"}</definedName>
    <definedName name="daa" hidden="1">{"Output-Min",#N/A,FALSE,"Output"}</definedName>
    <definedName name="DAIKIN">#REF!</definedName>
    <definedName name="danfos">#REF!</definedName>
    <definedName name="DANFOSS">#REF!</definedName>
    <definedName name="Date">#REF!</definedName>
    <definedName name="ddf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de" hidden="1">#REF!</definedName>
    <definedName name="December_2002">#REF!</definedName>
    <definedName name="dede" hidden="1">#REF!</definedName>
    <definedName name="def" hidden="1">#REF!</definedName>
    <definedName name="DEFwgfe">#REF!</definedName>
    <definedName name="Demir">#REF!</definedName>
    <definedName name="Departments">#REF!</definedName>
    <definedName name="dfgdfgssd" hidden="1">#REF!</definedName>
    <definedName name="df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fhfh" hidden="1">#REF!</definedName>
    <definedName name="dfwc" hidden="1">#REF!</definedName>
    <definedName name="DINANSI">#REF!</definedName>
    <definedName name="do">#REF!</definedName>
    <definedName name="do_offer">#REF!</definedName>
    <definedName name="dolar">#REF!</definedName>
    <definedName name="dsad">#REF!</definedName>
    <definedName name="dsdsd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sfh" hidden="1">#REF!</definedName>
    <definedName name="dsfs" hidden="1">#REF!</definedName>
    <definedName name="duration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#REF!</definedName>
    <definedName name="eee" hidden="1">#REF!</definedName>
    <definedName name="EEEE" hidden="1">#REF!</definedName>
    <definedName name="eeeee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efg" hidden="1">#REF!</definedName>
    <definedName name="efWEF">#REF!</definedName>
    <definedName name="eHT">#REF!</definedName>
    <definedName name="eic">#REF!</definedName>
    <definedName name="EK">#REF!</definedName>
    <definedName name="EL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a">#REF!</definedName>
    <definedName name="emeq">#REF!</definedName>
    <definedName name="emhc">#REF!</definedName>
    <definedName name="emin" hidden="1">#REF!</definedName>
    <definedName name="eMS">#REF!</definedName>
    <definedName name="emt">#REF!</definedName>
    <definedName name="emtt">#REF!</definedName>
    <definedName name="equ">#REF!</definedName>
    <definedName name="equ_e">#REF!</definedName>
    <definedName name="ers" hidden="1">#REF!</definedName>
    <definedName name="estimateb" hidden="1">{#N/A,#N/A,TRUE,"Cover";#N/A,#N/A,TRUE,"Conts";#N/A,#N/A,TRUE,"VOS";#N/A,#N/A,TRUE,"Warrington";#N/A,#N/A,TRUE,"Widnes"}</definedName>
    <definedName name="et">#REF!</definedName>
    <definedName name="eu">#REF!</definedName>
    <definedName name="eu.do">#REF!</definedName>
    <definedName name="eu.do_offer">#REF!</definedName>
    <definedName name="eu_offer">#REF!</definedName>
    <definedName name="EUR">#REF!</definedName>
    <definedName name="EURE">#REF!</definedName>
    <definedName name="euro">#REF!</definedName>
    <definedName name="euro_rur">#REF!</definedName>
    <definedName name="Euro_USD">#REF!</definedName>
    <definedName name="EUROKUR">#REF!</definedName>
    <definedName name="EURORUBLE">#REF!</definedName>
    <definedName name="EUROUSD">#REF!</definedName>
    <definedName name="ew" hidden="1">#REF!</definedName>
    <definedName name="Excel_BuiltIn_Database">#REF!</definedName>
    <definedName name="Excel_BuiltIn_Print_Area">(#REF!,#REF!)</definedName>
    <definedName name="Excel_BuiltIn_Print_Area_1">#REF!</definedName>
    <definedName name="Excel_BuiltIn_Print_Area_1_1">0</definedName>
    <definedName name="Excel_BuiltIn_Print_Area_1_1_1">0</definedName>
    <definedName name="Excel_BuiltIn_Print_Area_1_1_1_1">0</definedName>
    <definedName name="Excel_BuiltIn_Print_Area_1_1_1_1_1">0</definedName>
    <definedName name="Excel_BuiltIn_Print_Area_1_1_1_1_1_1">0</definedName>
    <definedName name="Excel_BuiltIn_Print_Area_2">0</definedName>
    <definedName name="Excel_BuiltIn_Print_Area_2_1">0</definedName>
    <definedName name="Excel_BuiltIn_Print_Area_2_1_1">0</definedName>
    <definedName name="Excel_BuiltIn_Print_Area_2_1_1_1">0</definedName>
    <definedName name="Excel_BuiltIn_Print_Area_2_1_1_1_1">0</definedName>
    <definedName name="Excel_BuiltIn_Print_Area_2_1_1_1_1_1">0</definedName>
    <definedName name="Excel_BuiltIn_Print_Area_3">0</definedName>
    <definedName name="Excel_BuiltIn_Print_Area_3_1">0</definedName>
    <definedName name="Excel_BuiltIn_Print_Area_3_1_1">0</definedName>
    <definedName name="Excel_BuiltIn_Print_Area_3_1_1_1">0</definedName>
    <definedName name="Excel_BuiltIn_Print_Area_3_1_1_1_1">0</definedName>
    <definedName name="Excel_BuiltIn_Print_Area_3_1_1_1_1_1">0</definedName>
    <definedName name="Excel_BuiltIn_Print_Area_4">0</definedName>
    <definedName name="Excel_BuiltIn_Print_Area_4_1">0</definedName>
    <definedName name="Excel_BuiltIn_Print_Area_4_1_1">0</definedName>
    <definedName name="Excel_BuiltIn_Print_Area_5">0</definedName>
    <definedName name="Excel_BuiltIn_Print_Area_5_1">0</definedName>
    <definedName name="Excel_BuiltIn_Print_Area_5_1_1">0</definedName>
    <definedName name="Excel_BuiltIn_Print_Area_6">0</definedName>
    <definedName name="EXCLUSIONS" hidden="1">#REF!</definedName>
    <definedName name="Exitdatainput">#REF!</definedName>
    <definedName name="f" hidden="1">#REF!</definedName>
    <definedName name="f_mech_isci3">#REF!</definedName>
    <definedName name="Falmcorus">#REF!</definedName>
    <definedName name="fasad">#REF!</definedName>
    <definedName name="fdf">#REF!</definedName>
    <definedName name="fer" hidden="1">#REF!</definedName>
    <definedName name="fff" hidden="1">#REF!</definedName>
    <definedName name="fg" hidden="1">{#N/A,#N/A,TRUE,"Cover";#N/A,#N/A,TRUE,"Conts";#N/A,#N/A,TRUE,"VOS";#N/A,#N/A,TRUE,"Warrington";#N/A,#N/A,TRUE,"Widnes"}</definedName>
    <definedName name="fgdfgdfgdf" hidden="1">#REF!</definedName>
    <definedName name="fghdhfg23555" hidden="1">#REF!</definedName>
    <definedName name="fghgfhfgd" hidden="1">#REF!</definedName>
    <definedName name="fgt">#REF!,#REF!,#REF!,#REF!,#REF!,#REF!</definedName>
    <definedName name="fhtyjyu56" hidden="1">#REF!</definedName>
    <definedName name="firco">#REF!</definedName>
    <definedName name="fire">#REF!</definedName>
    <definedName name="fire1">#REF!</definedName>
    <definedName name="fire2">#REF!</definedName>
    <definedName name="fire3">#REF!</definedName>
    <definedName name="fix_1_e">#REF!</definedName>
    <definedName name="fix1_e">#REF!</definedName>
    <definedName name="fjhfg" hidden="1">#REF!</definedName>
    <definedName name="FLAMCO">#REF!</definedName>
    <definedName name="Flamcorus">#REF!</definedName>
    <definedName name="formwork2">#REF!</definedName>
    <definedName name="formwork3">#REF!</definedName>
    <definedName name="fqewef" hidden="1">#REF!</definedName>
    <definedName name="fr">#REF!,#REF!,#REF!,#REF!,#REF!,#REF!,#REF!,#REF!,#REF!,#REF!,#REF!</definedName>
    <definedName name="frico">#REF!</definedName>
    <definedName name="FRT">#REF!</definedName>
    <definedName name="fs" hidden="1">#REF!</definedName>
    <definedName name="fw" hidden="1">#REF!</definedName>
    <definedName name="fwfewfw" hidden="1">#REF!</definedName>
    <definedName name="fwffw" hidden="1">#REF!</definedName>
    <definedName name="g">#REF!</definedName>
    <definedName name="gagr" hidden="1">#REF!</definedName>
    <definedName name="GARAJ">#REF!</definedName>
    <definedName name="gd" hidden="1">#REF!</definedName>
    <definedName name="gdf" hidden="1">#REF!</definedName>
    <definedName name="GEBERIT">#REF!</definedName>
    <definedName name="GENEBRE">#REF!</definedName>
    <definedName name="gew" hidden="1">#REF!</definedName>
    <definedName name="gfds" hidden="1">#REF!</definedName>
    <definedName name="gfhtr56y65" hidden="1">#REF!</definedName>
    <definedName name="gg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gggg" hidden="1">#REF!</definedName>
    <definedName name="GGK">#REF!</definedName>
    <definedName name="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hhgnfn" hidden="1">#REF!,#REF!</definedName>
    <definedName name="ghjghjghjhfg" hidden="1">#REF!</definedName>
    <definedName name="ghjjghbfg" hidden="1">#REF!</definedName>
    <definedName name="ghnfg" hidden="1">#REF!</definedName>
    <definedName name="ghyt" hidden="1">{#N/A,#N/A,FALSE,"SUBS";#N/A,#N/A,FALSE,"SUPERS";#N/A,#N/A,FALSE,"FINISHES";#N/A,#N/A,FALSE,"FITTINGS";#N/A,#N/A,FALSE,"SERVICES";#N/A,#N/A,FALSE,"SITEWORKS"}</definedName>
    <definedName name="gk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KK">#REF!</definedName>
    <definedName name="GKKISC">#REF!</definedName>
    <definedName name="GKKMLZ">#REF!</definedName>
    <definedName name="GKN">#REF!</definedName>
    <definedName name="gokhan" hidden="1">#REF!</definedName>
    <definedName name="grohe">#REF!</definedName>
    <definedName name="GRUNDFOS">#REF!</definedName>
    <definedName name="GVK">#REF!</definedName>
    <definedName name="H">#REF!</definedName>
    <definedName name="HAKEDIS">#REF!</definedName>
    <definedName name="HALTON">#REF!</definedName>
    <definedName name="hdd" hidden="1">#REF!</definedName>
    <definedName name="hfghgfhsdfaf" hidden="1">#REF!</definedName>
    <definedName name="hgghgbnf" hidden="1">#REF!</definedName>
    <definedName name="hghfg" hidden="1">#REF!</definedName>
    <definedName name="hghfggddsgds" hidden="1">#REF!</definedName>
    <definedName name="HILTI">#REF!</definedName>
    <definedName name="hım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HJ">#N/A</definedName>
    <definedName name="hjghfhgsfs" hidden="1">#REF!</definedName>
    <definedName name="HL">#REF!</definedName>
    <definedName name="htgf12" hidden="1">#REF!</definedName>
    <definedName name="HTML_CodePage" hidden="1">1252</definedName>
    <definedName name="HTML_Control" hidden="1">{"'Cash Requirements 5F '!$A$1:$AC$48"}</definedName>
    <definedName name="HTML_Description" hidden="1">""</definedName>
    <definedName name="HTML_Email" hidden="1">""</definedName>
    <definedName name="HTML_Header" hidden="1">"Cash Requirements 5F"</definedName>
    <definedName name="HTML_LastUpdate" hidden="1">"7/10/00"</definedName>
    <definedName name="HTML_LineAfter" hidden="1">FALSE</definedName>
    <definedName name="HTML_LineBefore" hidden="1">FALSE</definedName>
    <definedName name="HTML_Name" hidden="1">"ERICK"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"C:\xldata\july2000cash.htm"</definedName>
    <definedName name="HTML_PathTemplate" hidden="1">"\\INETSRV\alex\thankyou.htm"</definedName>
    <definedName name="HTML_Title" hidden="1">"Discover July 2000 Cashflow"</definedName>
    <definedName name="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c" hidden="1">{#N/A,#N/A,FALSE,"단축1";#N/A,#N/A,FALSE,"단축2";#N/A,#N/A,FALSE,"단축3";#N/A,#N/A,FALSE,"장축";#N/A,#N/A,FALSE,"4WD"}</definedName>
    <definedName name="ihtiyat">#REF!</definedName>
    <definedName name="ik">#REF!</definedName>
    <definedName name="IKK">#REF!</definedName>
    <definedName name="IKN">#REF!</definedName>
    <definedName name="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İPTAL">#REF!</definedName>
    <definedName name="IQ_ADDIN" hidden="1">"AUTO"</definedName>
    <definedName name="iscilik">#REF!</definedName>
    <definedName name="Isin_Adi">#REF!</definedName>
    <definedName name="ISKONTO">#REF!</definedName>
    <definedName name="Iном_А">#REF!</definedName>
    <definedName name="jaga">#REF!</definedName>
    <definedName name="jgjfdfgs" hidden="1">#REF!</definedName>
    <definedName name="jhtjyt" hidden="1">#REF!</definedName>
    <definedName name="JIKA">#REF!</definedName>
    <definedName name="JIKAGROHE">#REF!</definedName>
    <definedName name="jjjjj" hidden="1">#REF!</definedName>
    <definedName name="john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JPY">#REF!</definedName>
    <definedName name="jrtttttttttt" hidden="1">#REF!</definedName>
    <definedName name="k">#REF!</definedName>
    <definedName name="K_MHR_Katsayı_Konut">#REF!</definedName>
    <definedName name="K_Pazarlık_Payı_Konut">#REF!</definedName>
    <definedName name="k4ek45e7k" hidden="1">#REF!</definedName>
    <definedName name="Kalip">#REF!</definedName>
    <definedName name="KAMPMANN">#REF!</definedName>
    <definedName name="KANAL">#REF!</definedName>
    <definedName name="KANALP">#REF!</definedName>
    <definedName name="Kapi_1">#REF!</definedName>
    <definedName name="Kapi_2">#REF!</definedName>
    <definedName name="KAR">#REF!</definedName>
    <definedName name="KARA">#REF!</definedName>
    <definedName name="Katsayı">#REF!</definedName>
    <definedName name="Kazi_Dolgu">#REF!</definedName>
    <definedName name="kbc">#REF!</definedName>
    <definedName name="kcloj">#REF!</definedName>
    <definedName name="KDV">#REF!</definedName>
    <definedName name="Kei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kermi">#REF!</definedName>
    <definedName name="KEURO">#REF!</definedName>
    <definedName name="kflex">#REF!</definedName>
    <definedName name="KGGK">#REF!</definedName>
    <definedName name="ki" hidden="1">#REF!</definedName>
    <definedName name="kkk" hidden="1">{#N/A,#N/A,FALSE,"단축1";#N/A,#N/A,FALSE,"단축2";#N/A,#N/A,FALSE,"단축3";#N/A,#N/A,FALSE,"장축";#N/A,#N/A,FALSE,"4WD"}</definedName>
    <definedName name="KnaOfAv">#REF!</definedName>
    <definedName name="KnaOfHak">#REF!</definedName>
    <definedName name="KnaOfPer">#REF!</definedName>
    <definedName name="KnaSaAv">#REF!</definedName>
    <definedName name="KnaSaHak">#REF!</definedName>
    <definedName name="KnaSaPer">#REF!</definedName>
    <definedName name="KnaSofAv">#REF!</definedName>
    <definedName name="KnaSofHak">#REF!</definedName>
    <definedName name="KnaSofPer">#REF!</definedName>
    <definedName name="KNOP">#REF!</definedName>
    <definedName name="kofulso">#REF!</definedName>
    <definedName name="Kont">#REF!</definedName>
    <definedName name="konya">#REF!</definedName>
    <definedName name="Kum">#REF!</definedName>
    <definedName name="Kur">#REF!</definedName>
    <definedName name="KUSD">#REF!</definedName>
    <definedName name="l">#REF!</definedName>
    <definedName name="LE">#REF!</definedName>
    <definedName name="LM">#REF!</definedName>
    <definedName name="Loader">#REF!</definedName>
    <definedName name="Loco">#REF!</definedName>
    <definedName name="m" hidden="1">#REF!</definedName>
    <definedName name="m_l1">#REF!</definedName>
    <definedName name="m_l2">#REF!</definedName>
    <definedName name="m_m1">#REF!</definedName>
    <definedName name="m_m2">#REF!</definedName>
    <definedName name="m_t1">#REF!</definedName>
    <definedName name="m_t2">#REF!</definedName>
    <definedName name="MACHINERY">#REF!</definedName>
    <definedName name="MALZEME">#REF!</definedName>
    <definedName name="Malzemenin_Zamaninda_Teslimi____10">#REF!</definedName>
    <definedName name="March_2003">#REF!</definedName>
    <definedName name="MARKUP">#REF!</definedName>
    <definedName name="Master_Shape">#REF!</definedName>
    <definedName name="MasterShape">#REF!</definedName>
    <definedName name="Mastertop">#REF!</definedName>
    <definedName name="METRE">#REF!</definedName>
    <definedName name="MH">#REF!</definedName>
    <definedName name="mhr">#REF!</definedName>
    <definedName name="MHR_YAMATA">#REF!</definedName>
    <definedName name="MHRB">#REF!</definedName>
    <definedName name="MHRK">#REF!</definedName>
    <definedName name="MHRL">#REF!</definedName>
    <definedName name="MHRT">#REF!</definedName>
    <definedName name="mHT">#REF!</definedName>
    <definedName name="mic">#REF!</definedName>
    <definedName name="Micir">#REF!</definedName>
    <definedName name="Mikser">#REF!</definedName>
    <definedName name="mitsubishi">#REF!</definedName>
    <definedName name="MKN">#REF!</definedName>
    <definedName name="MKU">#REF!</definedName>
    <definedName name="MKY">#REF!</definedName>
    <definedName name="mmeq">#REF!</definedName>
    <definedName name="mmhc">#REF!</definedName>
    <definedName name="mMS">#REF!</definedName>
    <definedName name="mmt">#REF!</definedName>
    <definedName name="mob">#REF!</definedName>
    <definedName name="module">#REF!</definedName>
    <definedName name="Month">#REF!</definedName>
    <definedName name="mu65m" hidden="1">#REF!</definedName>
    <definedName name="Mudur">#REF!</definedName>
    <definedName name="n">#REF!</definedName>
    <definedName name="n4b45t5gr" hidden="1">#REF!</definedName>
    <definedName name="nakDay">#REF!</definedName>
    <definedName name="nakFrom">#REF!</definedName>
    <definedName name="nakits" hidden="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 hidden="1">#REF!</definedName>
    <definedName name="Neels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EW">#REF!,#REF!,#REF!,#REF!,#REF!,#REF!,#REF!,#REF!,#REF!,#REF!,#REF!,#REF!,#REF!,#REF!</definedName>
    <definedName name="NEW_ССЫЛКИ">#REF!,#REF!,#REF!,#REF!,#REF!,#REF!,#REF!,#REF!</definedName>
    <definedName name="n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nnnnnnn" hidden="1">#REF!</definedName>
    <definedName name="November_2002">#REF!</definedName>
    <definedName name="NV">#REF!</definedName>
    <definedName name="o">#REF!</definedName>
    <definedName name="OfOfAv">#REF!</definedName>
    <definedName name="OfOfHak">#REF!</definedName>
    <definedName name="OfOfPer">#REF!</definedName>
    <definedName name="OfOstAv">#REF!</definedName>
    <definedName name="OfOstHak">#REF!</definedName>
    <definedName name="OfOstPer">#REF!</definedName>
    <definedName name="OfRamAv">#REF!</definedName>
    <definedName name="OfRamHak">#REF!</definedName>
    <definedName name="OfRamPer">#REF!</definedName>
    <definedName name="OfUniAv">#REF!</definedName>
    <definedName name="OfUniHak">#REF!</definedName>
    <definedName name="OfUniPer">#REF!</definedName>
    <definedName name="OGUN">#REF!</definedName>
    <definedName name="oil">#REF!</definedName>
    <definedName name="oip" hidden="1">#REF!</definedName>
    <definedName name="okj" hidden="1">#REF!</definedName>
    <definedName name="oks" hidden="1">#REF!</definedName>
    <definedName name="Operator">#REF!</definedName>
    <definedName name="OR">#REF!</definedName>
    <definedName name="oran">#REF!</definedName>
    <definedName name="OSM" hidden="1">{#N/A,#N/A,FALSE,"TELEFON"}</definedName>
    <definedName name="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pam">#REF!</definedName>
    <definedName name="PAMGLOBAL">#REF!</definedName>
    <definedName name="parite">#REF!</definedName>
    <definedName name="PAROC">#REF!</definedName>
    <definedName name="Pazarlık_Payı_Sosyal">#REF!</definedName>
    <definedName name="peakisci">#REF!</definedName>
    <definedName name="peuro">#REF!</definedName>
    <definedName name="PG">#REF!</definedName>
    <definedName name="phaseA">#REF!</definedName>
    <definedName name="plywood">#REF!</definedName>
    <definedName name="PM" hidden="1">{#N/A,#N/A,FALSE,"단축1";#N/A,#N/A,FALSE,"단축2";#N/A,#N/A,FALSE,"단축3";#N/A,#N/A,FALSE,"장축";#N/A,#N/A,FALSE,"4WD"}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ITRON">#REF!</definedName>
    <definedName name="Pompa">#REF!</definedName>
    <definedName name="Position">#REF!</definedName>
    <definedName name="PPR">#REF!</definedName>
    <definedName name="precast_sati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">#REF!</definedName>
    <definedName name="Print_Area_1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">#REF!</definedName>
    <definedName name="productivity">#REF!</definedName>
    <definedName name="Profit">#REF!</definedName>
    <definedName name="PROJE_SÜRESİ">#REF!</definedName>
    <definedName name="ProjectTypes">#REF!</definedName>
    <definedName name="PUB_UserID" hidden="1">"MAYERX"</definedName>
    <definedName name="PURMO">#REF!</definedName>
    <definedName name="q" hidden="1">#REF!</definedName>
    <definedName name="qq" hidden="1">#REF!</definedName>
    <definedName name="qqq" hidden="1">{"Output-3Column",#N/A,FALSE,"Output"}</definedName>
    <definedName name="qqqqqq" hidden="1">{"Output-BaseYear",#N/A,FALSE,"Output"}</definedName>
    <definedName name="qwe" hidden="1">#REF!</definedName>
    <definedName name="qwewe" hidden="1">#REF!</definedName>
    <definedName name="Radyografi_Re_Shoot____2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_RUB_USD">#REF!</definedName>
    <definedName name="RATES">#REF!</definedName>
    <definedName name="RBL">#REF!</definedName>
    <definedName name="recyfix">#REF!</definedName>
    <definedName name="RECYFIXPRO200">#REF!</definedName>
    <definedName name="reflex">#REF!</definedName>
    <definedName name="rehau">#REF!</definedName>
    <definedName name="reifnorcement3">#REF!</definedName>
    <definedName name="REINFORCEMENT">#REF!</definedName>
    <definedName name="reinforcement2">#REF!</definedName>
    <definedName name="REMHANABKRAMP">#REF!</definedName>
    <definedName name="REMZON">#REF!</definedName>
    <definedName name="Reports_To">#REF!</definedName>
    <definedName name="ReportsTo">#REF!</definedName>
    <definedName name="Reso">#REF!</definedName>
    <definedName name="retg" hidden="1">#REF!</definedName>
    <definedName name="retyrtutyuty" hidden="1">#REF!</definedName>
    <definedName name="review">"$#ССЫЛ!.$#ССЫЛ!$#ССЫЛ!"</definedName>
    <definedName name="revno">#REF!</definedName>
    <definedName name="rgdsg">#REF!,#REF!,#REF!,#REF!,#REF!,#REF!,#REF!,#REF!,#REF!,#REF!,#REF!,#REF!,#REF!,#REF!</definedName>
    <definedName name="rin">#REF!</definedName>
    <definedName name="rin_e">#REF!</definedName>
    <definedName name="r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ROCKWOOL">#REF!</definedName>
    <definedName name="rrr" hidden="1">#REF!</definedName>
    <definedName name="rtyrtyr" hidden="1">#REF!</definedName>
    <definedName name="rtyrtyrty" hidden="1">#REF!</definedName>
    <definedName name="ru">#REF!</definedName>
    <definedName name="ruble">#REF!</definedName>
    <definedName name="RUBUSD">#REF!</definedName>
    <definedName name="RUT">#REF!</definedName>
    <definedName name="s">#REF!</definedName>
    <definedName name="s_EURO">#REF!</definedName>
    <definedName name="s_RUR">#REF!</definedName>
    <definedName name="s_sdfs" hidden="1">#REF!</definedName>
    <definedName name="s_USD">#REF!</definedName>
    <definedName name="sa" hidden="1">#REF!</definedName>
    <definedName name="sadasdasdassdas" hidden="1">#REF!</definedName>
    <definedName name="ŞAN.DIŞ.İHZ.TUT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Santral">#REF!</definedName>
    <definedName name="scheds">#REF!</definedName>
    <definedName name="sdfhds" hidden="1">#REF!</definedName>
    <definedName name="sdfsdfsfsfsd" hidden="1">#REF!</definedName>
    <definedName name="sdfsdvcsfcds" hidden="1">#REF!</definedName>
    <definedName name="se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Şehir">#REF!</definedName>
    <definedName name="sencount" hidden="1">1</definedName>
    <definedName name="sequ">#REF!</definedName>
    <definedName name="sequ_e">#REF!</definedName>
    <definedName name="Servis">#REF!</definedName>
    <definedName name="sfg" hidden="1">#REF!</definedName>
    <definedName name="SIYAHKANALP">#REF!</definedName>
    <definedName name="sjfghjgj" hidden="1">#REF!</definedName>
    <definedName name="SKT">#REF!</definedName>
    <definedName name="SMARDTOPK">#REF!</definedName>
    <definedName name="SMC">#REF!</definedName>
    <definedName name="SMQ">#REF!</definedName>
    <definedName name="SofOfPer">#REF!</definedName>
    <definedName name="solver_adj" hidden="1">#REF!,#REF!</definedName>
    <definedName name="solver_lin" hidden="1">0</definedName>
    <definedName name="solver_num" hidden="1">0</definedName>
    <definedName name="solver_rel10" hidden="1">2</definedName>
    <definedName name="solver_rel11" hidden="1">2</definedName>
    <definedName name="solver_rel5" hidden="1">2</definedName>
    <definedName name="solver_rel6" hidden="1">2</definedName>
    <definedName name="solver_rel7" hidden="1">2</definedName>
    <definedName name="solver_rel8" hidden="1">2</definedName>
    <definedName name="solver_rel9" hidden="1">2</definedName>
    <definedName name="solver_rhs10" hidden="1">315430</definedName>
    <definedName name="solver_rhs11" hidden="1">284920</definedName>
    <definedName name="solver_tmp" hidden="1">#REF!,#REF!</definedName>
    <definedName name="solver_typ" hidden="1">3</definedName>
    <definedName name="solver_val" hidden="1">22000000000</definedName>
    <definedName name="SON">#REF!</definedName>
    <definedName name="Sosyal_MHR_Katsayı_2006">#REF!</definedName>
    <definedName name="sr" hidden="1">#REF!</definedName>
    <definedName name="ss" hidden="1">#REF!</definedName>
    <definedName name="sss" hidden="1">#REF!</definedName>
    <definedName name="SSSSSSSS" hidden="1">{#N/A,#N/A,FALSE,"ihz. icmal";#N/A,#N/A,FALSE,"avans";#N/A,#N/A,FALSE,"mal_FF_icm";#N/A,#N/A,FALSE,"fat_ihz";#N/A,#N/A,FALSE,"söz_fiy_fark";#N/A,#N/A,FALSE,"kap2"}</definedName>
    <definedName name="ssssssssssssss" hidden="1">#REF!</definedName>
    <definedName name="sssssssssssssssssssssssssssss" hidden="1">#REF!</definedName>
    <definedName name="SSÜRE">#REF!</definedName>
    <definedName name="STERILIGHT">#REF!</definedName>
    <definedName name="SU">#REF!</definedName>
    <definedName name="SÜRE">#REF!</definedName>
    <definedName name="systemair">#REF!</definedName>
    <definedName name="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T03_BuHakedis_AdditionalWorks_toplami">#REF!</definedName>
    <definedName name="T04_Kum_AdditionalWorks_Toplami">#REF!</definedName>
    <definedName name="T8D_ULEV1" hidden="1">{#N/A,#N/A,FALSE,"단축1";#N/A,#N/A,FALSE,"단축2";#N/A,#N/A,FALSE,"단축3";#N/A,#N/A,FALSE,"장축";#N/A,#N/A,FALSE,"4WD"}</definedName>
    <definedName name="tame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TAMOJNI">#REF!</definedName>
    <definedName name="Tarih">#REF!</definedName>
    <definedName name="TARIH12">#REF!</definedName>
    <definedName name="TASARON">#REF!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contr">#REF!</definedName>
    <definedName name="TD">#REF!</definedName>
    <definedName name="TE">#REF!</definedName>
    <definedName name="TECOFI">#REF!</definedName>
    <definedName name="TeklifKuru">#REF!</definedName>
    <definedName name="tel">#REF!</definedName>
    <definedName name="Telephone">#REF!</definedName>
    <definedName name="TEMEL_BETON">#REF!</definedName>
    <definedName name="TER">#REF!</definedName>
    <definedName name="tes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TITLE">#REF!</definedName>
    <definedName name="TK">#REF!</definedName>
    <definedName name="TL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at">#REF!</definedName>
    <definedName name="tmat_Crosstab">#REF!</definedName>
    <definedName name="tool">#REF!</definedName>
    <definedName name="total_area">#REF!</definedName>
    <definedName name="Total_ТехЗаказчик">#REF!</definedName>
    <definedName name="TR">#REF!</definedName>
    <definedName name="trno">#REF!</definedName>
    <definedName name="trox">#REF!</definedName>
    <definedName name="TT" hidden="1">{#N/A,#N/A,FALSE,"단축1";#N/A,#N/A,FALSE,"단축2";#N/A,#N/A,FALSE,"단축3";#N/A,#N/A,FALSE,"장축";#N/A,#N/A,FALSE,"4WD"}</definedName>
    <definedName name="tuiop" hidden="1">{#N/A,#N/A,FALSE,"SUBS";#N/A,#N/A,FALSE,"SUPERS";#N/A,#N/A,FALSE,"FINISHES";#N/A,#N/A,FALSE,"FITTINGS";#N/A,#N/A,FALSE,"SERVICES";#N/A,#N/A,FALSE,"SITEWORKS"}</definedName>
    <definedName name="TURK_I">#REF!</definedName>
    <definedName name="TURK_I_AA">#REF!</definedName>
    <definedName name="TURK_I_P">#REF!</definedName>
    <definedName name="TURK_P">#REF!</definedName>
    <definedName name="TURK_P_AA">#REF!</definedName>
    <definedName name="TUTANAK">#N/A</definedName>
    <definedName name="ty" hidden="1">{#N/A,#N/A,FALSE,"SUBS";#N/A,#N/A,FALSE,"SUPERS";#N/A,#N/A,FALSE,"FINISHES";#N/A,#N/A,FALSE,"FITTINGS";#N/A,#N/A,FALSE,"SERVICES";#N/A,#N/A,FALSE,"SITEWORKS"}</definedName>
    <definedName name="tyco">#REF!</definedName>
    <definedName name="tyu" hidden="1">#REF!</definedName>
    <definedName name="tyutuytuy" hidden="1">#REF!</definedName>
    <definedName name="tyutyutyu" hidden="1">#REF!</definedName>
    <definedName name="u" hidden="1">#REF!</definedName>
    <definedName name="u65u655" hidden="1">#REF!</definedName>
    <definedName name="Ucak">#REF!</definedName>
    <definedName name="Ucret">#REF!</definedName>
    <definedName name="uiklo" hidden="1">#REF!</definedName>
    <definedName name="u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pbn" hidden="1">{#N/A,#N/A,FALSE,"SUBS";#N/A,#N/A,FALSE,"SUPERS";#N/A,#N/A,FALSE,"FINISHES";#N/A,#N/A,FALSE,"FITTINGS";#N/A,#N/A,FALSE,"SERVICES";#N/A,#N/A,FALSE,"SITEWORKS"}</definedName>
    <definedName name="uiop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ui" hidden="1">#REF!</definedName>
    <definedName name="uiygtg" hidden="1">#REF!</definedName>
    <definedName name="uj" hidden="1">#REF!</definedName>
    <definedName name="uj455f25r" hidden="1">#REF!</definedName>
    <definedName name="Ülke">#REF!</definedName>
    <definedName name="UlkeKuru">#REF!</definedName>
    <definedName name="ulyil46545" hidden="1">#REF!</definedName>
    <definedName name="Unique_ID">#REF!</definedName>
    <definedName name="UniqueID">#REF!</definedName>
    <definedName name="unnamed">"$"</definedName>
    <definedName name="unprod">0.27</definedName>
    <definedName name="upEURRUR">#REF!</definedName>
    <definedName name="uponor">#REF!</definedName>
    <definedName name="upUSDRUR">#REF!</definedName>
    <definedName name="USD">#REF!</definedName>
    <definedName name="usd_euro">#REF!</definedName>
    <definedName name="usd_ruble">#REF!</definedName>
    <definedName name="usd_rur">#REF!</definedName>
    <definedName name="USDE">#REF!</definedName>
    <definedName name="USDEU">1.29</definedName>
    <definedName name="usdeuro">#REF!</definedName>
    <definedName name="USDKUR">#REF!</definedName>
    <definedName name="usdrb">#REF!</definedName>
    <definedName name="uyij" hidden="1">#REF!</definedName>
    <definedName name="v" hidden="1">{#N/A,#N/A,TRUE,"Cover";#N/A,#N/A,TRUE,"Conts";#N/A,#N/A,TRUE,"VOS";#N/A,#N/A,TRUE,"Warrington";#N/A,#N/A,TRUE,"Widnes"}</definedName>
    <definedName name="validunits">#REF!</definedName>
    <definedName name="versn">#REF!</definedName>
    <definedName name="VEZA">#REF!</definedName>
    <definedName name="viking">#REF!</definedName>
    <definedName name="vings">#REF!</definedName>
    <definedName name="VKS">#REF!</definedName>
    <definedName name="vol">#REF!</definedName>
    <definedName name="vur" hidden="1">#REF!</definedName>
    <definedName name="vural" hidden="1">#REF!</definedName>
    <definedName name="w" hidden="1">#REF!</definedName>
    <definedName name="w8u8uw" hidden="1">#REF!</definedName>
    <definedName name="wdf">#REF!</definedName>
    <definedName name="week">#REF!</definedName>
    <definedName name="weff" hidden="1">#REF!</definedName>
    <definedName name="wefqwefqew" hidden="1">#REF!</definedName>
    <definedName name="wefqwefw" hidden="1">#REF!</definedName>
    <definedName name="wefwef" hidden="1">#REF!</definedName>
    <definedName name="wei">#REF!</definedName>
    <definedName name="well">#REF!</definedName>
    <definedName name="wer" hidden="1">#REF!</definedName>
    <definedName name="werrwerwr" hidden="1">#REF!</definedName>
    <definedName name="wer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etwet" hidden="1">#REF!</definedName>
    <definedName name="wewgg" hidden="1">#REF!</definedName>
    <definedName name="WIKA">#REF!</definedName>
    <definedName name="wilo">#REF!</definedName>
    <definedName name="wp4bolumtoplami">#REF!</definedName>
    <definedName name="wp5bolumtoplami">#REF!</definedName>
    <definedName name="wp6bolumtoplami">#REF!</definedName>
    <definedName name="wrn.2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age._.ihzarat." hidden="1">{#N/A,#N/A,FALSE,"ihz. icmal";#N/A,#N/A,FALSE,"avans";#N/A,#N/A,FALSE,"mal_FF_icm";#N/A,#N/A,FALSE,"fat_ihz";#N/A,#N/A,FALSE,"söz_fiy_fark";#N/A,#N/A,FALSE,"kap2"}</definedName>
    <definedName name="wrn.age._.imalat." hidden="1">{#N/A,#N/A,TRUE,"ÝCMAL";#N/A,#N/A,TRUE,"12221CO";#N/A,#N/A,TRUE,"12222CO";#N/A,#N/A,TRUE,"12223CK";#N/A,#N/A,TRUE,"12224CO";#N/A,#N/A,TRUE,"12225CO";#N/A,#N/A,TRUE,"12231BO";#N/A,#N/A,TRUE,"12232BO";#N/A,#N/A,TRUE,"12233BO";#N/A,#N/A,TRUE,"12234BO";#N/A,#N/A,TRUE,"12235BO";#N/A,#N/A,TRUE,"12236BO";#N/A,#N/A,TRUE,"12237BK";#N/A,#N/A,TRUE,"12238CK";#N/A,#N/A,TRUE,"12239CO";#N/A,#N/A,TRUE,"12241BO";#N/A,#N/A,TRUE,"12242BK";#N/A,#N/A,TRUE,"12243BO";#N/A,#N/A,TRUE,"12244BO";#N/A,#N/A,TRUE,"12245BO";#N/A,#N/A,TRUE,"12246CK";#N/A,#N/A,TRUE,"12247CO";#N/A,#N/A,TRUE,"12248CO";#N/A,#N/A,TRUE,"12251BO";#N/A,#N/A,TRUE,"12252BO";#N/A,#N/A,TRUE,"12253BO";#N/A,#N/A,TRUE,"12254BO";#N/A,#N/A,TRUE,"12255CK";#N/A,#N/A,TRUE,"12256CO";#N/A,#N/A,TRUE,"12257CO";#N/A,#N/A,TRUE,"12261BO";#N/A,#N/A,TRUE,"12262BO";#N/A,#N/A,TRUE,"12263BO";#N/A,#N/A,TRUE,"12264CK";#N/A,#N/A,TRUE,"12265CO";#N/A,#N/A,TRUE,"12266CO";#N/A,#N/A,TRUE,"12271CO";#N/A,#N/A,TRUE,"12272CK";#N/A,#N/A,TRUE,"12273BO";#N/A,#N/A,TRUE,"12274BO";#N/A,#N/A,TRUE,"12275BO";#N/A,#N/A,TRUE,"12276CO";#N/A,#N/A,TRUE,"12277CO";#N/A,#N/A,TRUE,"12321CO";#N/A,#N/A,TRUE,"12322CK";#N/A,#N/A,TRUE,"12323CO";#N/A,#N/A,TRUE,"12324CK";#N/A,#N/A,TRUE,"12325CO";#N/A,#N/A,TRUE,"12326CO";#N/A,#N/A,TRUE,"12327CO";#N/A,#N/A,TRUE,"12328CO";#N/A,#N/A,TRUE,"12331CO";#N/A,#N/A,TRUE,"12332CO";#N/A,#N/A,TRUE,"12333CO";#N/A,#N/A,TRUE,"12334CK";#N/A,#N/A,TRUE,"12335CO";#N/A,#N/A,TRUE,"12336CO"}</definedName>
    <definedName name="wrn.ayrap.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wrn.Backup." hidden="1">{#N/A,#N/A,FALSE,"SUBS";#N/A,#N/A,FALSE,"SUPERS";#N/A,#N/A,FALSE,"FINISHES";#N/A,#N/A,FALSE,"FITTINGS";#N/A,#N/A,FALSE,"SERVICES";#N/A,#N/A,FALSE,"SITEWORKS"}</definedName>
    <definedName name="wrn.backup1" hidden="1">{#N/A,#N/A,FALSE,"SUBS";#N/A,#N/A,FALSE,"SUPERS";#N/A,#N/A,FALSE,"FINISHES";#N/A,#N/A,FALSE,"FITTINGS";#N/A,#N/A,FALSE,"SERVICES";#N/A,#N/A,FALSE,"SITEWORKS"}</definedName>
    <definedName name="wrn.bh." hidden="1">{#N/A,#N/A,FALSE,"TELEFON"}</definedName>
    <definedName name="wrn.bh1." hidden="1">{#N/A,#N/A,FALSE,"TELEFON"}</definedName>
    <definedName name="wrn.canon." hidden="1">{#N/A,#N/A,FALSE,"95 YILI SAT-MAL";#N/A,#N/A,FALSE,"1995 CIRO";#N/A,#N/A,FALSE,"1994-1995 ÜRETİM KARŞ.";#N/A,#N/A,FALSE,"NAK.XLS";#N/A,#N/A,FALSE,"1995 NAKITBAKIYE";#N/A,#N/A,FALSE,"AYLIK ÜRETİM";#N/A,#N/A,FALSE,"AYLIK MALİYET";#N/A,#N/A,FALSE,"AYLIK M2";#N/A,#N/A,FALSE,"AYLIK ADAMSAAT";#N/A,#N/A,FALSE,"ÜRETİM";#N/A,#N/A,FALSE,"ÜRETİM MALİYETİ";#N/A,#N/A,FALSE,"M2 İMALAT";#N/A,#N/A,FALSE,"ADAM-SAAT TABLOSU";#N/A,#N/A,FALSE,"KREDİ TL"}</definedName>
    <definedName name="wrn.CF._.Print.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ost._.Report.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rn.ekinci._.imalat.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wrn.FIZIB." hidden="1">{#N/A,#N/A,TRUE,"kapak";#N/A,#N/A,TRUE,"Paylaşım";#N/A,#N/A,TRUE,"Nakit Değerlendirme";#N/A,#N/A,TRUE,"Grafik";#N/A,#N/A,TRUE,"Nakit";#N/A,#N/A,TRUE," Nakit Tablosu";#N/A,#N/A,TRUE,"K-Z";#N/A,#N/A,TRUE,"Satış";#N/A,#N/A,TRUE,"Peşinat+Taksitler (2)";#N/A,#N/A,TRUE,"Peşinat+Taksitler";#N/A,#N/A,TRUE,"Maliyet";#N/A,#N/A,TRUE,"Maliyet Analizi 1.Etap";#N/A,#N/A,TRUE,"Maliyet Analizi 2.Etap ";#N/A,#N/A,TRUE,"iş Programı 1.Etap";#N/A,#N/A,TRUE,"iş Programı 2.Etap"}</definedName>
    <definedName name="wrn.hakkari._.imalat." hidden="1">{#N/A,#N/A,FALSE,"HAB1CO";#N/A,#N/A,FALSE,"HAB2CO";#N/A,#N/A,FALSE,"HAB3BO";#N/A,#N/A,FALSE,"HAB4BO";#N/A,#N/A,FALSE,"HAB5BO";#N/A,#N/A,FALSE,"HAB6BK";#N/A,#N/A,FALSE,"HAB7CK";#N/A,#N/A,FALSE,"HAB8CO";#N/A,#N/A,FALSE,"HAC1CO";#N/A,#N/A,FALSE,"HAC2CO";#N/A,#N/A,FALSE,"HAC3CK";#N/A,#N/A,FALSE,"HAC4CO";#N/A,#N/A,FALSE,"HAC5CO";#N/A,#N/A,FALSE,"HAC6CO";#N/A,#N/A,FALSE,"HAC7CO";#N/A,#N/A,FALSE,"HAC8CK";#N/A,#N/A,FALSE,"HAG4BO";#N/A,#N/A,FALSE,"HAG5BK";#N/A,#N/A,FALSE,"HAI1CO";#N/A,#N/A,FALSE,"HAI2CO";#N/A,#N/A,FALSE,"HAI3BO";#N/A,#N/A,FALSE,"HAI4BO";#N/A,#N/A,FALSE,"HAI5CK";#N/A,#N/A,FALSE,"HAI6CO";#N/A,#N/A,FALSE,"ÝCMAL"}</definedName>
    <definedName name="wrn.ihzarat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wrn.Inputs." hidden="1">{"Inflation-BaseYear",#N/A,FALSE,"Inputs"}</definedName>
    <definedName name="wrn.kocoglu._.imalat." hidden="1">{#N/A,#N/A,TRUE,"ÝCMAL";#N/A,#N/A,TRUE,"32361BO";#N/A,#N/A,TRUE,"32362BO";#N/A,#N/A,TRUE,"32363BO";#N/A,#N/A,TRUE,"32364BK";#N/A,#N/A,TRUE,"32365BO";#N/A,#N/A,TRUE,"32366BO";#N/A,#N/A,TRUE,"32367BK";#N/A,#N/A,TRUE,"32368BO";#N/A,#N/A,TRUE,"32371CO";#N/A,#N/A,TRUE,"32372CO";#N/A,#N/A,TRUE,"32373CO";#N/A,#N/A,TRUE,"32374CO";#N/A,#N/A,TRUE,"32375CO";#N/A,#N/A,TRUE,"32376CK";#N/A,#N/A,TRUE,"32381BO";#N/A,#N/A,TRUE,"32382BO";#N/A,#N/A,TRUE,"32383BO";#N/A,#N/A,TRUE,"32384BO";#N/A,#N/A,TRUE,"32385BO";#N/A,#N/A,TRUE,"32386BK";#N/A,#N/A,TRUE,"32391BO";#N/A,#N/A,TRUE,"32392BO";#N/A,#N/A,TRUE,"32393BO";#N/A,#N/A,TRUE,"32394BO";#N/A,#N/A,TRUE,"32395BK";#N/A,#N/A,TRUE,"32441CO";#N/A,#N/A,TRUE,"32442CO";#N/A,#N/A,TRUE,"32443CO";#N/A,#N/A,TRUE,"32444CO";#N/A,#N/A,TRUE,"32445CK";#N/A,#N/A,TRUE,"32451BO";#N/A,#N/A,TRUE,"32452BO";#N/A,#N/A,TRUE,"32453CO";#N/A,#N/A,TRUE,"32454CO";#N/A,#N/A,TRUE,"32455CK";#N/A,#N/A,TRUE,"32461CO";#N/A,#N/A,TRUE,"32462CO";#N/A,#N/A,TRUE,"32463CO";#N/A,#N/A,TRUE,"32464CO";#N/A,#N/A,TRUE,"32465CK"}</definedName>
    <definedName name="wrn.Leasing._.Variance." hidden="1">{#N/A,#N/A,FALSE,"Leasing 6A"}</definedName>
    <definedName name="wrn.MEL." hidden="1">{#N/A,#N/A,FALSE,"BİRİKİMLİ SATIŞLAR";#N/A,#N/A,FALSE,"BİRİKİMLİ MALİYET";#N/A,#N/A,FALSE,"ERYAMAN B2 TABLOSU";#N/A,#N/A,FALSE,"ERYAMAN B4 TABLOSU";#N/A,#N/A,FALSE,"ÇAYYOLU";#N/A,#N/A,FALSE,"ESBANK ";#N/A,#N/A,FALSE,"İÇERENKÖY 2.KISIM";#N/A,#N/A,FALSE,"ÇİFTEHAVUZ";#N/A,#N/A,FALSE,"HASTAHANE TABLOSU";#N/A,#N/A,FALSE,"RUSYA TABLOSU";#N/A,#N/A,FALSE,"İÇERENKÖY TABLOSU";#N/A,#N/A,FALSE,"ATATÜRK TABLOSU";#N/A,#N/A,FALSE,"KONSOLİDE TABLO";#N/A,#N/A,FALSE,"GEL-GİDER KARŞILAŞTIRMASI";#N/A,#N/A,FALSE,"BIRIKIMLI- NAKIT";#N/A,#N/A,FALSE,"AYLIK NAKİT";#N/A,#N/A,FALSE,"ÜCRETLER";#N/A,#N/A,FALSE,"ŞANTİYELER DETAY TABLOLARI";#N/A,#N/A,FALSE,"MALİ TABLOLAR";#N/A,#N/A,FALSE,"PERFORMANS TAB.";#N/A,#N/A,FALSE,"KARŞILAŞTIRMALI DEĞERLENDİRME";#N/A,#N/A,FALSE,"YILLARA YAYGI DEĞER.";#N/A,#N/A,FALSE,"YILLIK DEĞERLENDİRME";#N/A,#N/A,FALSE,"NAKİT AKIM TABLOSU";#N/A,#N/A,FALSE,"ATATÜRK";#N/A,#N/A,FALSE,"ERYAMAN";#N/A,#N/A,FALSE,"İÇERENKÖY";#N/A,#N/A,FALSE,"HAYDARPAŞA";#N/A,#N/A,FALSE,"YILLIK DEĞERLENDİRME";#N/A,#N/A,FALSE,"NAKİT GİRİŞ- ÇIKIŞ";#N/A,#N/A,FALSE,"GENEL YÖNETİM GİDERLERİ (2)";#N/A,#N/A,FALSE,"SATIŞLAR"}</definedName>
    <definedName name="wrn.monthly._.financia2" hidden="1">{#N/A,#N/A,FALSE,"SUMMARY 4a";#N/A,#N/A,FALSE,"GBA 4b";#N/A,#N/A,FALSE,"TENANT 4c";#N/A,#N/A,FALSE,"BUDGET DETAIL";#N/A,#N/A,FALSE,"PRO FORMA"}</definedName>
    <definedName name="wrn.monthly._.financial." hidden="1">{#N/A,#N/A,FALSE,"SUMMARY 4a";#N/A,#N/A,FALSE,"GBA 4b";#N/A,#N/A,FALSE,"TENANT 4c";#N/A,#N/A,FALSE,"BUDGET DETAIL";#N/A,#N/A,FALSE,"PRO FORMA"}</definedName>
    <definedName name="wrn.müşterek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wrn.ontario." hidden="1">{"page1",#N/A,FALSE,"sheet 1";"Page2",#N/A,FALSE,"sheet 1";"page3",#N/A,FALSE,"sheet 1";"page4",#N/A,FALSE,"sheet 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oztas._.imalat." hidden="1">{#N/A,#N/A,TRUE,"ÝCMAL";#N/A,#N/A,TRUE,"25101CO";#N/A,#N/A,TRUE,"25102CO";#N/A,#N/A,TRUE,"25103CK";#N/A,#N/A,TRUE,"25104CO";#N/A,#N/A,TRUE,"25201BO";#N/A,#N/A,TRUE,"25202BO";#N/A,#N/A,TRUE,"25203BO";#N/A,#N/A,TRUE,"25204BO";#N/A,#N/A,TRUE,"25205BO";#N/A,#N/A,TRUE,"25206BO";#N/A,#N/A,TRUE,"25207BO";#N/A,#N/A,TRUE,"25208BO";#N/A,#N/A,TRUE,"25209BK";#N/A,#N/A,TRUE,"25301BO";#N/A,#N/A,TRUE,"25302BO";#N/A,#N/A,TRUE,"25303BO";#N/A,#N/A,TRUE,"25304BO";#N/A,#N/A,TRUE,"25305BO";#N/A,#N/A,TRUE,"25306BO";#N/A,#N/A,TRUE,"25307BK";#N/A,#N/A,TRUE,"25701CK";#N/A,#N/A,TRUE,"25702CO";#N/A,#N/A,TRUE,"25703BO";#N/A,#N/A,TRUE,"25704BO";#N/A,#N/A,TRUE,"25705BO";#N/A,#N/A,TRUE,"25801BO";#N/A,#N/A,TRUE,"25802BO";#N/A,#N/A,TRUE,"25803BO";#N/A,#N/A,TRUE,"25804CO";#N/A,#N/A,TRUE,"25805CK";#N/A,#N/A,TRUE,"25901CO";#N/A,#N/A,TRUE,"25902CK";#N/A,#N/A,TRUE,"25903CO";#N/A,#N/A,TRUE,"25904CO";#N/A,#N/A,TRUE,"25905CO";#N/A,#N/A,TRUE,"25906CO";#N/A,#N/A,TRUE,"25907CO";#N/A,#N/A,TRUE,"25908CO";#N/A,#N/A,TRUE,"25909CO";#N/A,#N/A,TRUE,"25910CK";#N/A,#N/A,TRUE,"26001CO";#N/A,#N/A,TRUE,"26002CO";#N/A,#N/A,TRUE,"26003CO";#N/A,#N/A,TRUE,"26004CK";#N/A,#N/A,TRUE,"26005CO";#N/A,#N/A,TRUE,"277301CO";#N/A,#N/A,TRUE,"277302CO";#N/A,#N/A,TRUE,"277303CO";#N/A,#N/A,TRUE,"277304CK";#N/A,#N/A,TRUE,"277305CO";#N/A,#N/A,TRUE,"277306CO";#N/A,#N/A,TRUE,"277401CO";#N/A,#N/A,TRUE,"277402CO";#N/A,#N/A,TRUE,"277403CO";#N/A,#N/A,TRUE,"277404CK";#N/A,#N/A,TRUE,"277405CO";#N/A,#N/A,TRUE,"277501CK";#N/A,#N/A,TRUE,"277502CO";#N/A,#N/A,TRUE,"277503CO"}</definedName>
    <definedName name="wrn.p3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_TRIAL_BALANCE.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intAll." hidden="1">{#N/A,#N/A,FALSE,"Broker Sheet";#N/A,#N/A,FALSE,"Exec.Summary";#N/A,#N/A,FALSE,"Argus Cash Flow";#N/A,#N/A,FALSE,"SPF";#N/A,#N/A,FALSE,"RentRoll"}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rnak._.imalat." hidden="1">{#N/A,#N/A,TRUE,"ÞIA1BO";#N/A,#N/A,TRUE,"ÞIA2BO";#N/A,#N/A,TRUE,"ÞIA3BO";#N/A,#N/A,TRUE,"ÞIA4BK";#N/A,#N/A,TRUE,"ÞIB1BK";#N/A,#N/A,TRUE,"ÞIB2BO";#N/A,#N/A,TRUE,"ÞIG1BO";#N/A,#N/A,TRUE,"ÞIG2BO";#N/A,#N/A,TRUE,"ÞIG3BO";#N/A,#N/A,TRUE,"ÞIG4CO";#N/A,#N/A,TRUE,"ÞIG5CO";#N/A,#N/A,TRUE,"ÞIG6CO";#N/A,#N/A,TRUE,"ÞIG7CO";#N/A,#N/A,TRUE,"ÞIG8CK";#N/A,#N/A,TRUE,"ÞIG9CO";#N/A,#N/A,TRUE,"ÞIG10CK";#N/A,#N/A,TRUE,"ÞIH1CO";#N/A,#N/A,TRUE,"ÞIH2CO";#N/A,#N/A,TRUE,"ÞIH3CO";#N/A,#N/A,TRUE,"ÞIH4CO";#N/A,#N/A,TRUE,"ÞIH5CO";#N/A,#N/A,TRUE,"ÞIH7CO";#N/A,#N/A,TRUE,"ÝCMAL";#N/A,#N/A,TRUE,"A Adasý";#N/A,#N/A,TRUE,"B Adasý";#N/A,#N/A,TRUE,"G Adasý";#N/A,#N/A,TRUE,"H Adasý";#N/A,#N/A,TRUE,"J Adasý"}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Warrington._.Widnes._.QS._.Costs." hidden="1">{#N/A,#N/A,TRUE,"Cover";#N/A,#N/A,TRUE,"Conts";#N/A,#N/A,TRUE,"VOS";#N/A,#N/A,TRUE,"Warrington";#N/A,#N/A,TRUE,"Widnes"}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hidden="1">{#N/A,#N/A,FALSE,"단축1";#N/A,#N/A,FALSE,"단축2";#N/A,#N/A,FALSE,"단축3";#N/A,#N/A,FALSE,"장축";#N/A,#N/A,FALSE,"4WD"}</definedName>
    <definedName name="WTF">#REF!</definedName>
    <definedName name="ww" hidden="1">{#N/A,#N/A,FALSE,"SUBS";#N/A,#N/A,FALSE,"SUPERS";#N/A,#N/A,FALSE,"FINISHES";#N/A,#N/A,FALSE,"FITTINGS";#N/A,#N/A,FALSE,"SERVICES";#N/A,#N/A,FALSE,"SITEWORKS"}</definedName>
    <definedName name="www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x">#REF!</definedName>
    <definedName name="XX" hidden="1">#REF!</definedName>
    <definedName name="xxx" hidden="1">#REF!</definedName>
    <definedName name="xxxaa" hidden="1">{"Inflation-BaseYear",#N/A,FALSE,"Inputs"}</definedName>
    <definedName name="XXXX" hidden="1">#REF!</definedName>
    <definedName name="xxxxx" hidden="1">{"Output%",#N/A,FALSE,"Output"}</definedName>
    <definedName name="XXXXXXXXXX" hidden="1">#REF!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atak">#REF!</definedName>
    <definedName name="YD">#REF!</definedName>
    <definedName name="YE">#REF!</definedName>
    <definedName name="Yemek">#REF!</definedName>
    <definedName name="YEN">#REF!</definedName>
    <definedName name="YER">#REF!</definedName>
    <definedName name="YEREL_I">#REF!</definedName>
    <definedName name="YEREL_I_AA">#REF!</definedName>
    <definedName name="YEREL_I_P">#REF!</definedName>
    <definedName name="YK">#REF!</definedName>
    <definedName name="YKUR">#REF!</definedName>
    <definedName name="yt" hidden="1">#REF!</definedName>
    <definedName name="YTLUSD">1.48</definedName>
    <definedName name="yu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yyy" hidden="1">#REF!</definedName>
    <definedName name="z">#REF!</definedName>
    <definedName name="Z_3F2D3702_5C5D_4EF2_A404_F2A88AB2D490_.wvu.Cols" hidden="1">#REF!,#REF!</definedName>
    <definedName name="Z_D1F2B56D_1E58_4BCA_92CD_48826E79E65F_.wvu.Cols" hidden="1">#REF!,#REF!</definedName>
    <definedName name="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zzz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а">#REF!</definedName>
    <definedName name="авг\">#REF!,#REF!</definedName>
    <definedName name="авытро">#REF!</definedName>
    <definedName name="АйсбергP">#REF!</definedName>
    <definedName name="алддж">#REF!,#REF!</definedName>
    <definedName name="ампи">#REF!</definedName>
    <definedName name="Антикража">#REF!</definedName>
    <definedName name="аолд">#REF!</definedName>
    <definedName name="ап">#REF!,#REF!</definedName>
    <definedName name="апарот">#REF!</definedName>
    <definedName name="аппрр">#REF!</definedName>
    <definedName name="апр">#REF!,#REF!</definedName>
    <definedName name="апрол">#REF!</definedName>
    <definedName name="апрр">#REF!</definedName>
    <definedName name="АПС">#REF!</definedName>
    <definedName name="АПТ_АПС_СО">#REF!</definedName>
    <definedName name="ар_ставка_офис" hidden="1">{"Inflation-BaseYear",#N/A,FALSE,"Inputs"}</definedName>
    <definedName name="арар">#REF!</definedName>
    <definedName name="Армафлекс">#REF!</definedName>
    <definedName name="_xlnm.Database">#REF!</definedName>
    <definedName name="бе">#REF!</definedName>
    <definedName name="В10">#REF!</definedName>
    <definedName name="ва">#REF!</definedName>
    <definedName name="вакпр">#REF!</definedName>
    <definedName name="вапр">#REF!</definedName>
    <definedName name="вв">#REF!</definedName>
    <definedName name="Вид">#REF!</definedName>
    <definedName name="вид_сметы">#REF!</definedName>
    <definedName name="Видеонаблюдение">#REF!</definedName>
    <definedName name="ВИНГСМ">#REF!</definedName>
    <definedName name="вопрр">#REF!</definedName>
    <definedName name="выдал">#REF!</definedName>
    <definedName name="г">#REF!</definedName>
    <definedName name="Гарант">#REF!</definedName>
    <definedName name="ггг">#REF!:#REF!</definedName>
    <definedName name="гл">#REF!</definedName>
    <definedName name="город_инв">#REF!</definedName>
    <definedName name="График">#REF!</definedName>
    <definedName name="гш">#REF!</definedName>
    <definedName name="двлл">#REF!,#REF!</definedName>
    <definedName name="дддд">#REF!</definedName>
    <definedName name="дека">#REF!</definedName>
    <definedName name="джж">#REF!</definedName>
    <definedName name="ДиафрагмаP">#REF!</definedName>
    <definedName name="Диспетчерская_14.07" hidden="1">#REF!</definedName>
    <definedName name="доалг">#REF!</definedName>
    <definedName name="долг">#REF!,#REF!,#REF!,#REF!,#REF!,#REF!</definedName>
    <definedName name="должность">#REF!</definedName>
    <definedName name="доллар">#REF!</definedName>
    <definedName name="долнггр">#REF!</definedName>
    <definedName name="доп_парсек2" hidden="1">{"'noform'!$A$6:$C$245"}</definedName>
    <definedName name="доп_парсек3" hidden="1">{"'noform'!$A$6:$C$245"}</definedName>
    <definedName name="дублер" hidden="1">#REF!</definedName>
    <definedName name="е">#REF!</definedName>
    <definedName name="евро">#REF!</definedName>
    <definedName name="Единица">#REF!</definedName>
    <definedName name="еенгшш">#REF!</definedName>
    <definedName name="ен">#REF!</definedName>
    <definedName name="енгг">#REF!,#REF!</definedName>
    <definedName name="енгш">#REF!</definedName>
    <definedName name="енене">#REF!,#REF!</definedName>
    <definedName name="ененен">#REF!,#REF!</definedName>
    <definedName name="енененен">#REF!,#REF!</definedName>
    <definedName name="енннн">#REF!,#REF!</definedName>
    <definedName name="ефрнангао">#REF!,#REF!</definedName>
    <definedName name="ж">#REF!</definedName>
    <definedName name="Зак">#REF!</definedName>
    <definedName name="Зак_9">#REF!</definedName>
    <definedName name="заказчики">#REF!</definedName>
    <definedName name="зз">#REF!</definedName>
    <definedName name="Зимз">#REF!</definedName>
    <definedName name="Зимзпм">#REF!</definedName>
    <definedName name="Зиммат">#REF!</definedName>
    <definedName name="Зиммех">#REF!</definedName>
    <definedName name="и">#REF!,#REF!,#REF!,#REF!,#REF!,#REF!,#REF!</definedName>
    <definedName name="ииттт">#REF!</definedName>
    <definedName name="имаапе">#REF!</definedName>
    <definedName name="Итоги_Наименование_объекта">#REF!</definedName>
    <definedName name="иттьбю">#REF!</definedName>
    <definedName name="июл">#REF!,#REF!</definedName>
    <definedName name="июнь">#REF!,#REF!</definedName>
    <definedName name="й">#REF!</definedName>
    <definedName name="йцйц">#REF!</definedName>
    <definedName name="йцук">#REF!</definedName>
    <definedName name="Кабель">#REF!</definedName>
    <definedName name="камень">#REF!</definedName>
    <definedName name="капвеп">#REF!</definedName>
    <definedName name="каппро">#REF!</definedName>
    <definedName name="КВ">#REF!</definedName>
    <definedName name="ке">#REF!</definedName>
    <definedName name="кек">#REF!</definedName>
    <definedName name="кенн">#REF!</definedName>
    <definedName name="кеннгш">#REF!</definedName>
    <definedName name="ккк">#REF!</definedName>
    <definedName name="Код_1">#REF!</definedName>
    <definedName name="Код_2">#REF!</definedName>
    <definedName name="козырьки">#REF!</definedName>
    <definedName name="Коллектор">#REF!</definedName>
    <definedName name="композит">#REF!</definedName>
    <definedName name="Контроль_доступа">#REF!</definedName>
    <definedName name="Копилка_объем">#REF!</definedName>
    <definedName name="Копилка_стар_объем">#REF!</definedName>
    <definedName name="Копилка_стар_сумма">#REF!</definedName>
    <definedName name="Копилка_сумма">#REF!</definedName>
    <definedName name="коэфф">#REF!</definedName>
    <definedName name="Коэффициент__стадия__ПД_РД">#REF!</definedName>
    <definedName name="_xlnm.Criteria">#REF!</definedName>
    <definedName name="лджэ">#REF!,#REF!</definedName>
    <definedName name="лллл">#REF!</definedName>
    <definedName name="ллоро">#REF!</definedName>
    <definedName name="ЛО">#REF!</definedName>
    <definedName name="логран">#REF!</definedName>
    <definedName name="логрнт">#REF!</definedName>
    <definedName name="лодг">#REF!</definedName>
    <definedName name="лотлг">#REF!</definedName>
    <definedName name="лотмпа">#REF!</definedName>
    <definedName name="май">#REF!,#REF!</definedName>
    <definedName name="маквс">#REF!</definedName>
    <definedName name="маквыс">#REF!</definedName>
    <definedName name="мапр">#REF!</definedName>
    <definedName name="мар">#REF!</definedName>
    <definedName name="Марка_кабеля">#REF!</definedName>
    <definedName name="Материалы_01_январь">#REF!,#REF!</definedName>
    <definedName name="Материалы_02_февраль">#REF!,#REF!</definedName>
    <definedName name="Материалы_03_март">#REF!,#REF!</definedName>
    <definedName name="Материалы_04_апрель">#REF!,#REF!</definedName>
    <definedName name="Материалы_05_май">#REF!,#REF!</definedName>
    <definedName name="Материалы_06_июнь">#REF!,#REF!</definedName>
    <definedName name="Материалы_07_июль">#REF!,#REF!</definedName>
    <definedName name="Материалы_08_август">#REF!,#REF!</definedName>
    <definedName name="Материалы_09_сентябрь">#REF!,#REF!</definedName>
    <definedName name="Материалы_10_октябрь">#REF!,#REF!</definedName>
    <definedName name="Материалы_11_ноябрь">#REF!,#REF!</definedName>
    <definedName name="Материалы_12_декабрь">#REF!,#REF!</definedName>
    <definedName name="митт">#REF!</definedName>
    <definedName name="мсва">#REF!,#REF!,#REF!,#REF!,#REF!,#REF!,#REF!,#REF!,#REF!,#REF!,#REF!</definedName>
    <definedName name="МуфтаP">#REF!</definedName>
    <definedName name="Наименование_объекта">#REF!</definedName>
    <definedName name="Накз">#REF!</definedName>
    <definedName name="Накзпм">#REF!</definedName>
    <definedName name="Накмат">#REF!</definedName>
    <definedName name="Накмех">#REF!</definedName>
    <definedName name="нг">#REF!</definedName>
    <definedName name="нгшщ">#REF!,#REF!</definedName>
    <definedName name="нгшщз">#REF!,#REF!</definedName>
    <definedName name="нгшщзщз">#REF!,#REF!</definedName>
    <definedName name="не">#REF!</definedName>
    <definedName name="ннн">#REF!</definedName>
    <definedName name="норм">#REF!</definedName>
    <definedName name="нормп">#REF!</definedName>
    <definedName name="норпм">#REF!</definedName>
    <definedName name="нояб">#REF!,#REF!</definedName>
    <definedName name="НПО">#REF!</definedName>
    <definedName name="НПЦПромВодОчистка">#REF!</definedName>
    <definedName name="о">#REF!</definedName>
    <definedName name="Об_0">#REF!</definedName>
    <definedName name="Об_00">#REF!</definedName>
    <definedName name="Об_1">#REF!</definedName>
    <definedName name="Об_1_1">#REF!</definedName>
    <definedName name="Об_10">#REF!</definedName>
    <definedName name="Об_10_1">#REF!</definedName>
    <definedName name="Об_11">#REF!</definedName>
    <definedName name="Об_11_1">#REF!</definedName>
    <definedName name="Об_12">#REF!</definedName>
    <definedName name="Об_12_1">#REF!</definedName>
    <definedName name="Об_2">#REF!</definedName>
    <definedName name="Об_2_1">#REF!</definedName>
    <definedName name="Об_3">#REF!</definedName>
    <definedName name="Об_3_1">#REF!</definedName>
    <definedName name="Об_4">#REF!</definedName>
    <definedName name="Об_4_1">#REF!</definedName>
    <definedName name="Об_5">#REF!</definedName>
    <definedName name="Об_5_1">#REF!</definedName>
    <definedName name="Об_6">#REF!</definedName>
    <definedName name="Об_6_1">#REF!</definedName>
    <definedName name="Об_7">#REF!</definedName>
    <definedName name="Об_7_1">#REF!</definedName>
    <definedName name="Об_8">#REF!</definedName>
    <definedName name="Об_8_1">#REF!</definedName>
    <definedName name="Об_9">#REF!</definedName>
    <definedName name="Об_9_1">#REF!</definedName>
    <definedName name="Об_БЕЗ_СУММ_СТРОК">#REF!,#REF!,#REF!,#REF!,#REF!,#REF!</definedName>
    <definedName name="Об_см">#REF!</definedName>
    <definedName name="Об_см_1">#REF!</definedName>
    <definedName name="_xlnm.Print_Area" localSheetId="1">расчет!$A$1:$L$24</definedName>
    <definedName name="Обшивка_стен_профлистом">#REF!</definedName>
    <definedName name="Объект">#REF!</definedName>
    <definedName name="Объём_АВГУСТ">#REF!,#REF!,#REF!,#REF!,#REF!,#REF!,#REF!</definedName>
    <definedName name="Объём_АПРЕЛЬ">#REF!,#REF!,#REF!,#REF!,#REF!,#REF!</definedName>
    <definedName name="Объём_ДЕКАБРЬ">#REF!,#REF!,#REF!,#REF!,#REF!,#REF!</definedName>
    <definedName name="Объём_ИЮЛЬ">#REF!,#REF!,#REF!,#REF!,#REF!,#REF!</definedName>
    <definedName name="Объём_ИЮНЬ">#REF!,#REF!,#REF!,#REF!,#REF!,#REF!</definedName>
    <definedName name="Объём_МАЙ">#REF!,#REF!,#REF!,#REF!,#REF!,#REF!</definedName>
    <definedName name="Объём_МАРТ">#REF!,#REF!,#REF!,#REF!,#REF!,#REF!</definedName>
    <definedName name="Объём_НОЯБРЬ">#REF!,#REF!,#REF!,#REF!,#REF!,#REF!</definedName>
    <definedName name="Объём_ОКТЯБРЬ">#REF!,#REF!,#REF!,#REF!,#REF!,#REF!</definedName>
    <definedName name="Объём_СЕНТЯБРЬ">#REF!,#REF!,#REF!,#REF!,#REF!,#REF!</definedName>
    <definedName name="Объём_ФЕВРАЛЬ">#REF!,#REF!,#REF!,#REF!,#REF!,#REF!</definedName>
    <definedName name="Объём_ЯНВАРЬ">#REF!,#REF!,#REF!,#REF!,#REF!,#REF!</definedName>
    <definedName name="ОДДДД">#REF!</definedName>
    <definedName name="одл">#REF!,#REF!</definedName>
    <definedName name="одлод">#REF!</definedName>
    <definedName name="окт">#REF!,#REF!</definedName>
    <definedName name="олгд">#REF!</definedName>
    <definedName name="олд">#REF!,#REF!</definedName>
    <definedName name="олджэ">#REF!</definedName>
    <definedName name="олдэ">#REF!</definedName>
    <definedName name="оо">#REF!</definedName>
    <definedName name="оол">#REF!</definedName>
    <definedName name="оолдж">#REF!</definedName>
    <definedName name="ооо">#REF!</definedName>
    <definedName name="оп" hidden="1">{#N/A,#N/A,FALSE,"신규dep";#N/A,#N/A,FALSE,"신규dep-금형상각후";#N/A,#N/A,FALSE,"신규dep-연구비상각후";#N/A,#N/A,FALSE,"신규dep-기계,공구상각후"}</definedName>
    <definedName name="ор">#REF!</definedName>
    <definedName name="орп">#REF!,#REF!,#REF!,#REF!,#REF!,#REF!</definedName>
    <definedName name="орпа">#REF!</definedName>
    <definedName name="орпод">#REF!</definedName>
    <definedName name="от">#REF!</definedName>
    <definedName name="отв">#REF!,#REF!,#REF!,#REF!,#REF!,#REF!</definedName>
    <definedName name="ОтводстальнойP">#REF!</definedName>
    <definedName name="отд">#REF!,#REF!</definedName>
    <definedName name="отлд">#REF!,#REF!,#REF!,#REF!,#REF!,#REF!</definedName>
    <definedName name="охр.">#REF!</definedName>
    <definedName name="Охранка">#REF!</definedName>
    <definedName name="п">#REF!,#REF!</definedName>
    <definedName name="палоржлпореордпворвлэвдл">#REF!</definedName>
    <definedName name="пам">#REF!,#REF!,#REF!,#REF!,#REF!,#REF!</definedName>
    <definedName name="площадь">#REF!</definedName>
    <definedName name="Под">#REF!</definedName>
    <definedName name="Под_9">#REF!</definedName>
    <definedName name="полд">#REF!</definedName>
    <definedName name="поор">#REF!,#REF!</definedName>
    <definedName name="ппп\">#REF!</definedName>
    <definedName name="пр">#REF!</definedName>
    <definedName name="прапрп" hidden="1">{"page1",#N/A,FALSE,"sheet 1";"Page2",#N/A,FALSE,"sheet 1";"page3",#N/A,FALSE,"sheet 1";"page4",#N/A,FALSE,"sheet 1"}</definedName>
    <definedName name="про">#REF!</definedName>
    <definedName name="проиа">#REF!</definedName>
    <definedName name="прола">#REF!</definedName>
    <definedName name="пролд">#REF!,#REF!</definedName>
    <definedName name="проценты">#REF!</definedName>
    <definedName name="пррпорп">#REF!</definedName>
    <definedName name="р">#REF!</definedName>
    <definedName name="равмп">#REF!</definedName>
    <definedName name="рам">#REF!</definedName>
    <definedName name="рамвы">#REF!</definedName>
    <definedName name="РастворительP">#REF!</definedName>
    <definedName name="Реквизиты">#REF!</definedName>
    <definedName name="РМ_БП3х3">#REF!</definedName>
    <definedName name="РМ_БП3х3_9">#REF!</definedName>
    <definedName name="РМ_БП6х6">#REF!</definedName>
    <definedName name="РМ_БП6х6_9">#REF!</definedName>
    <definedName name="РМ_БПТ3х3">#REF!</definedName>
    <definedName name="РМ_БПТ3х3_9">#REF!</definedName>
    <definedName name="РМ_БПТ6х6">#REF!</definedName>
    <definedName name="РМ_БПТ6х6_9">#REF!</definedName>
    <definedName name="РМ_ММА">#REF!</definedName>
    <definedName name="РМ_ММА_9">#REF!</definedName>
    <definedName name="РМ_пБ">#REF!</definedName>
    <definedName name="РМ_пБ_9">#REF!</definedName>
    <definedName name="РМ_ФШ">#REF!</definedName>
    <definedName name="РМ_ФШ_9">#REF!</definedName>
    <definedName name="РМ_ЭП">#REF!</definedName>
    <definedName name="РМ_ЭП_9">#REF!</definedName>
    <definedName name="ро">#REF!</definedName>
    <definedName name="Розеткадекоративная">#REF!</definedName>
    <definedName name="ролдж">#REF!,#REF!</definedName>
    <definedName name="роо52">#REF!</definedName>
    <definedName name="роок">#REF!</definedName>
    <definedName name="рпаам">#REF!</definedName>
    <definedName name="рпод">#REF!</definedName>
    <definedName name="рр">#REF!,#REF!,#REF!,#REF!,#REF!,#REF!</definedName>
    <definedName name="с">#REF!,#REF!</definedName>
    <definedName name="САУ" hidden="1">#REF!</definedName>
    <definedName name="Связь_здание">#REF!</definedName>
    <definedName name="сен">#REF!,#REF!</definedName>
    <definedName name="Сечения_кабелей">#REF!</definedName>
    <definedName name="смааа">#REF!</definedName>
    <definedName name="смапир">#REF!</definedName>
    <definedName name="сметчикам">#REF!</definedName>
    <definedName name="смсм">#REF!</definedName>
    <definedName name="Составил">#REF!</definedName>
    <definedName name="сроки">#REF!</definedName>
    <definedName name="ссм">#REF!</definedName>
    <definedName name="ссмит">#REF!</definedName>
    <definedName name="ссс">#REF!</definedName>
    <definedName name="ССЫЛКИ">#REF!,#REF!,#REF!,#REF!,#REF!,#REF!,#REF!,#REF!,#REF!,#REF!,#REF!</definedName>
    <definedName name="ССЫЛКИ11">#REF!,#REF!,#REF!,#REF!,#REF!,#REF!,#REF!,#REF!,#REF!,#REF!,#REF!,#REF!</definedName>
    <definedName name="стадия_П">#REF!</definedName>
    <definedName name="Суб">#REF!</definedName>
    <definedName name="Субы">#REF!</definedName>
    <definedName name="Сумма_0">#REF!</definedName>
    <definedName name="Сумма_00">#REF!</definedName>
    <definedName name="Сумма_1">#REF!</definedName>
    <definedName name="Сумма_1_1">#REF!</definedName>
    <definedName name="Сумма_10">#REF!</definedName>
    <definedName name="Сумма_10_1">#REF!</definedName>
    <definedName name="Сумма_11">#REF!</definedName>
    <definedName name="Сумма_11_1">#REF!</definedName>
    <definedName name="Сумма_12">#REF!</definedName>
    <definedName name="Сумма_12_1">#REF!</definedName>
    <definedName name="Сумма_2">#REF!</definedName>
    <definedName name="Сумма_2_1">#REF!</definedName>
    <definedName name="Сумма_3">#REF!</definedName>
    <definedName name="Сумма_3_1">#REF!</definedName>
    <definedName name="Сумма_4">#REF!</definedName>
    <definedName name="Сумма_4_1">#REF!</definedName>
    <definedName name="Сумма_5">#REF!</definedName>
    <definedName name="Сумма_5_1">#REF!</definedName>
    <definedName name="Сумма_6">#REF!</definedName>
    <definedName name="Сумма_6_1">#REF!</definedName>
    <definedName name="Сумма_7">#REF!</definedName>
    <definedName name="Сумма_7_1">#REF!</definedName>
    <definedName name="Сумма_8">#REF!</definedName>
    <definedName name="Сумма_8_1">#REF!</definedName>
    <definedName name="Сумма_9">#REF!</definedName>
    <definedName name="Сумма_9_1">#REF!</definedName>
    <definedName name="Сумма_августЗ">#REF!</definedName>
    <definedName name="Сумма_августП">#REF!</definedName>
    <definedName name="Сумма_апрельЗ">#REF!</definedName>
    <definedName name="Сумма_апрельП">#REF!</definedName>
    <definedName name="Сумма_гарант">#REF!</definedName>
    <definedName name="Сумма_гарант_август">#REF!</definedName>
    <definedName name="Сумма_гарант_апрель">#REF!</definedName>
    <definedName name="Сумма_гарант_год">#REF!</definedName>
    <definedName name="Сумма_гарант_декабрь">#REF!</definedName>
    <definedName name="Сумма_гарант_июль">#REF!</definedName>
    <definedName name="Сумма_гарант_июнь">#REF!</definedName>
    <definedName name="Сумма_гарант_май">#REF!</definedName>
    <definedName name="Сумма_гарант_март">#REF!</definedName>
    <definedName name="Сумма_гарант_ноябрь">#REF!</definedName>
    <definedName name="Сумма_гарант_октябрь">#REF!</definedName>
    <definedName name="Сумма_гарант_сентябрь">#REF!</definedName>
    <definedName name="Сумма_гарант_февраль">#REF!</definedName>
    <definedName name="Сумма_гарант_январь">#REF!</definedName>
    <definedName name="Сумма_декабрьЗ">#REF!</definedName>
    <definedName name="Сумма_декабрьП">#REF!</definedName>
    <definedName name="Сумма_июльЗ">#REF!</definedName>
    <definedName name="Сумма_июльП">#REF!</definedName>
    <definedName name="Сумма_июньЗ">#REF!</definedName>
    <definedName name="Сумма_июньП">#REF!</definedName>
    <definedName name="Сумма_майЗ">#REF!</definedName>
    <definedName name="Сумма_майП">#REF!</definedName>
    <definedName name="Сумма_мартЗ">#REF!</definedName>
    <definedName name="Сумма_мартП">#REF!</definedName>
    <definedName name="Сумма_ноябрьЗ">#REF!</definedName>
    <definedName name="Сумма_ноябрьП">#REF!</definedName>
    <definedName name="Сумма_октябрьЗ">#REF!</definedName>
    <definedName name="Сумма_октябрьП">#REF!</definedName>
    <definedName name="Сумма_разногласияП">#REF!</definedName>
    <definedName name="Сумма_сентябрьЗ">#REF!</definedName>
    <definedName name="Сумма_сентябрьП">#REF!</definedName>
    <definedName name="Сумма_См">#REF!</definedName>
    <definedName name="Сумма_см_1">#REF!</definedName>
    <definedName name="Сумма_сметаЗ">#REF!:#REF!</definedName>
    <definedName name="Сумма_сметаП">#REF!</definedName>
    <definedName name="Сумма_февральЗ">#REF!</definedName>
    <definedName name="Сумма_февральП">#REF!</definedName>
    <definedName name="Сумма_январьЗ">#REF!</definedName>
    <definedName name="Сумма_январьП">#REF!</definedName>
    <definedName name="сша">27</definedName>
    <definedName name="Сэндвич_панели">#REF!</definedName>
    <definedName name="СЭОГ">#REF!</definedName>
    <definedName name="т">#REF!</definedName>
    <definedName name="Табл.4.2">#REF!</definedName>
    <definedName name="Табл.4.2.">#REF!</definedName>
    <definedName name="Таблица_3.2.1">#REF!</definedName>
    <definedName name="Таблица_3.2.2">#REF!</definedName>
    <definedName name="Таблица_3.2.3.1">#REF!</definedName>
    <definedName name="Таблица_3.2.3.2">#REF!</definedName>
    <definedName name="тамв">#REF!,#REF!,#REF!,#REF!,#REF!,#REF!</definedName>
    <definedName name="Текст">#REF!</definedName>
    <definedName name="торпм">#REF!</definedName>
    <definedName name="тро">#REF!,#REF!,#REF!,#REF!,#REF!,#REF!</definedName>
    <definedName name="Трубымедные">#REF!</definedName>
    <definedName name="уакао">#REF!</definedName>
    <definedName name="уаолд">#REF!</definedName>
    <definedName name="увапнр">#REF!</definedName>
    <definedName name="увапр">#REF!</definedName>
    <definedName name="увапрен">#REF!</definedName>
    <definedName name="увапрн">#REF!</definedName>
    <definedName name="увдд">#REF!</definedName>
    <definedName name="увкапр">#REF!</definedName>
    <definedName name="увкемм">#REF!</definedName>
    <definedName name="увкепр">#REF!</definedName>
    <definedName name="уддлор">#REF!</definedName>
    <definedName name="удолг">#REF!</definedName>
    <definedName name="ук">#REF!</definedName>
    <definedName name="укаал">#REF!</definedName>
    <definedName name="укап">#REF!,#REF!,#REF!,#REF!,#REF!,#REF!</definedName>
    <definedName name="укапр">#REF!</definedName>
    <definedName name="укенг">#REF!</definedName>
    <definedName name="укенрп">#REF!</definedName>
    <definedName name="улонр">#REF!</definedName>
    <definedName name="ф">#REF!</definedName>
    <definedName name="фарп">#REF!,#REF!,#REF!,#REF!,#REF!,#REF!</definedName>
    <definedName name="Фланецстальной">#REF!</definedName>
    <definedName name="фукрт\">#REF!</definedName>
    <definedName name="ффф">#REF!</definedName>
    <definedName name="фы" hidden="1">#REF!</definedName>
    <definedName name="фыв">(#REF!,#REF!)</definedName>
    <definedName name="фыва">#REF!</definedName>
    <definedName name="фываап">#REF!</definedName>
    <definedName name="х">#REF!</definedName>
    <definedName name="ц">#REF!</definedName>
    <definedName name="цйцй">#REF!,#REF!,#REF!,#REF!,#REF!,#REF!</definedName>
    <definedName name="цукен">#REF!</definedName>
    <definedName name="цукенн">#REF!</definedName>
    <definedName name="ццц">#REF!</definedName>
    <definedName name="ч">#REF!</definedName>
    <definedName name="чсми">#REF!</definedName>
    <definedName name="шгпршгощозщлзщло">#REF!,#REF!</definedName>
    <definedName name="Шифр">#REF!</definedName>
    <definedName name="шшш">#REF!</definedName>
    <definedName name="щшщщ">#REF!</definedName>
    <definedName name="ъ">#REF!</definedName>
    <definedName name="ы">#REF!</definedName>
    <definedName name="ывап">#REF!</definedName>
    <definedName name="ыыы">#REF!</definedName>
    <definedName name="эж">#REF!</definedName>
    <definedName name="ю">#REF!</definedName>
    <definedName name="юля">#REF!</definedName>
    <definedName name="ююю">#REF!</definedName>
    <definedName name="я">#REF!</definedName>
    <definedName name="янваоь">#REF!</definedName>
    <definedName name="ячс">#REF!</definedName>
    <definedName name="ячсм">#REF!</definedName>
    <definedName name="개발일정" hidden="1">{#N/A,#N/A,FALSE,"단축1";#N/A,#N/A,FALSE,"단축2";#N/A,#N/A,FALSE,"단축3";#N/A,#N/A,FALSE,"장축";#N/A,#N/A,FALSE,"4WD"}</definedName>
    <definedName name="기아" hidden="1">{#N/A,#N/A,FALSE,"단축1";#N/A,#N/A,FALSE,"단축2";#N/A,#N/A,FALSE,"단축3";#N/A,#N/A,FALSE,"장축";#N/A,#N/A,FALSE,"4WD"}</definedName>
    <definedName name="기준" hidden="1">{#N/A,#N/A,FALSE,"단축1";#N/A,#N/A,FALSE,"단축2";#N/A,#N/A,FALSE,"단축3";#N/A,#N/A,FALSE,"장축";#N/A,#N/A,FALSE,"4WD"}</definedName>
    <definedName name="ㄴㅁㅇㅎㅇ롱로" hidden="1">#REF!</definedName>
    <definedName name="ㄴㅋ" hidden="1">{#N/A,#N/A,FALSE,"단축1";#N/A,#N/A,FALSE,"단축2";#N/A,#N/A,FALSE,"단축3";#N/A,#N/A,FALSE,"장축";#N/A,#N/A,FALSE,"4WD"}</definedName>
    <definedName name="ㅁ" hidden="1">{#N/A,#N/A,FALSE,"단축1";#N/A,#N/A,FALSE,"단축2";#N/A,#N/A,FALSE,"단축3";#N/A,#N/A,FALSE,"장축";#N/A,#N/A,FALSE,"4WD"}</definedName>
    <definedName name="소하프로젝트" hidden="1">{#N/A,#N/A,FALSE,"단축1";#N/A,#N/A,FALSE,"단축2";#N/A,#N/A,FALSE,"단축3";#N/A,#N/A,FALSE,"장축";#N/A,#N/A,FALSE,"4WD"}</definedName>
    <definedName name="일정" hidden="1">{#N/A,#N/A,FALSE,"단축1";#N/A,#N/A,FALSE,"단축2";#N/A,#N/A,FALSE,"단축3";#N/A,#N/A,FALSE,"장축";#N/A,#N/A,FALSE,"4WD"}</definedName>
    <definedName name="주요제원" hidden="1">{#N/A,#N/A,FALSE,"단축1";#N/A,#N/A,FALSE,"단축2";#N/A,#N/A,FALSE,"단축3";#N/A,#N/A,FALSE,"장축";#N/A,#N/A,FALSE,"4WD"}</definedName>
    <definedName name="투자비000" hidden="1">{#N/A,#N/A,FALSE,"단축1";#N/A,#N/A,FALSE,"단축2";#N/A,#N/A,FALSE,"단축3";#N/A,#N/A,FALSE,"장축";#N/A,#N/A,FALSE,"4WD"}</definedName>
    <definedName name="투자비내역2" hidden="1">{#N/A,#N/A,FALSE,"단축1";#N/A,#N/A,FALSE,"단축2";#N/A,#N/A,FALSE,"단축3";#N/A,#N/A,FALSE,"장축";#N/A,#N/A,FALSE,"4WD"}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9" l="1"/>
  <c r="I22" i="9"/>
  <c r="I14" i="9"/>
  <c r="I15" i="9"/>
  <c r="I16" i="9"/>
  <c r="I17" i="9"/>
  <c r="I18" i="9"/>
  <c r="I19" i="9"/>
  <c r="I20" i="9"/>
  <c r="I13" i="9"/>
  <c r="I11" i="9"/>
  <c r="I7" i="9"/>
  <c r="I8" i="9"/>
  <c r="I9" i="9"/>
  <c r="I6" i="9"/>
  <c r="G11" i="9"/>
  <c r="G19" i="9"/>
  <c r="G18" i="9"/>
  <c r="H24" i="9" l="1"/>
  <c r="H27" i="9" s="1"/>
  <c r="G23" i="9"/>
  <c r="G22" i="9"/>
  <c r="G14" i="9"/>
  <c r="G15" i="9"/>
  <c r="G16" i="9"/>
  <c r="G17" i="9"/>
  <c r="G20" i="9"/>
  <c r="G13" i="9"/>
  <c r="G7" i="9"/>
  <c r="G8" i="9"/>
  <c r="G9" i="9"/>
  <c r="G6" i="9"/>
  <c r="I24" i="9" l="1"/>
  <c r="I27" i="9" s="1"/>
  <c r="F21" i="3" l="1"/>
  <c r="J21" i="3" s="1"/>
  <c r="K21" i="3" s="1"/>
  <c r="F20" i="3"/>
  <c r="J20" i="3" s="1"/>
  <c r="K20" i="3" s="1"/>
  <c r="E44" i="4"/>
  <c r="E33" i="4"/>
  <c r="E19" i="4"/>
  <c r="F19" i="4" s="1"/>
  <c r="D19" i="4"/>
  <c r="E8" i="4"/>
  <c r="D8" i="4"/>
  <c r="F23" i="3"/>
  <c r="F22" i="3"/>
  <c r="J22" i="3" s="1"/>
  <c r="K22" i="3" s="1"/>
  <c r="I14" i="3"/>
  <c r="F16" i="3"/>
  <c r="F17" i="3"/>
  <c r="F10" i="3"/>
  <c r="F9" i="3"/>
  <c r="I7" i="3"/>
  <c r="F8" i="3"/>
  <c r="F7" i="3"/>
  <c r="I6" i="3"/>
  <c r="G6" i="3"/>
  <c r="G23" i="3" s="1"/>
  <c r="L23" i="3" s="1"/>
  <c r="F6" i="3"/>
  <c r="I8" i="3" l="1"/>
  <c r="J8" i="3" s="1"/>
  <c r="K8" i="3" s="1"/>
  <c r="J6" i="3"/>
  <c r="K6" i="3" s="1"/>
  <c r="D29" i="4"/>
  <c r="E46" i="4"/>
  <c r="D14" i="4"/>
  <c r="F8" i="4"/>
  <c r="F46" i="4" s="1"/>
  <c r="D39" i="4"/>
  <c r="F33" i="4"/>
  <c r="I9" i="3"/>
  <c r="J9" i="3" s="1"/>
  <c r="K9" i="3" s="1"/>
  <c r="J7" i="3"/>
  <c r="K7" i="3" s="1"/>
  <c r="D33" i="4"/>
  <c r="L21" i="3"/>
  <c r="L22" i="3"/>
  <c r="L20" i="3"/>
  <c r="L8" i="3"/>
  <c r="L9" i="3"/>
  <c r="I10" i="3"/>
  <c r="F5" i="3"/>
  <c r="J10" i="3" l="1"/>
  <c r="K10" i="3" s="1"/>
  <c r="J5" i="3"/>
  <c r="K5" i="3" s="1"/>
  <c r="L7" i="3"/>
  <c r="L6" i="3"/>
  <c r="N11" i="3"/>
  <c r="N13" i="3" s="1"/>
  <c r="N14" i="3" s="1"/>
  <c r="L10" i="3" l="1"/>
  <c r="L5" i="3"/>
  <c r="I15" i="3"/>
  <c r="I12" i="3"/>
  <c r="F12" i="3"/>
  <c r="F15" i="3"/>
  <c r="F18" i="3"/>
  <c r="J18" i="3" s="1"/>
  <c r="K18" i="3" s="1"/>
  <c r="F19" i="3"/>
  <c r="J19" i="3" s="1"/>
  <c r="K19" i="3" s="1"/>
  <c r="F14" i="3"/>
  <c r="J14" i="3" s="1"/>
  <c r="K14" i="3" s="1"/>
  <c r="F13" i="3"/>
  <c r="J13" i="3" s="1"/>
  <c r="K13" i="3" s="1"/>
  <c r="F11" i="3"/>
  <c r="J11" i="3" s="1"/>
  <c r="K11" i="3" s="1"/>
  <c r="J12" i="3" l="1"/>
  <c r="K12" i="3" s="1"/>
  <c r="I16" i="3"/>
  <c r="J15" i="3"/>
  <c r="K15" i="3" s="1"/>
  <c r="L12" i="3"/>
  <c r="L13" i="3"/>
  <c r="L14" i="3"/>
  <c r="L19" i="3"/>
  <c r="L18" i="3"/>
  <c r="L11" i="3"/>
  <c r="B24" i="2"/>
  <c r="D24" i="2"/>
  <c r="D23" i="2"/>
  <c r="B23" i="2"/>
  <c r="L15" i="3" l="1"/>
  <c r="I17" i="3"/>
  <c r="J17" i="3" s="1"/>
  <c r="K17" i="3" s="1"/>
  <c r="J16" i="3"/>
  <c r="K16" i="3" s="1"/>
  <c r="E23" i="2"/>
  <c r="E24" i="2"/>
  <c r="L24" i="3"/>
  <c r="D27" i="2"/>
  <c r="D26" i="2"/>
  <c r="B27" i="2"/>
  <c r="B26" i="2"/>
  <c r="D22" i="2"/>
  <c r="D21" i="2"/>
  <c r="D20" i="2"/>
  <c r="D19" i="2"/>
  <c r="D18" i="2"/>
  <c r="D17" i="2"/>
  <c r="D16" i="2"/>
  <c r="D15" i="2"/>
  <c r="B22" i="2"/>
  <c r="B21" i="2"/>
  <c r="B20" i="2"/>
  <c r="B19" i="2"/>
  <c r="B18" i="2"/>
  <c r="B17" i="2"/>
  <c r="B16" i="2"/>
  <c r="B15" i="2"/>
  <c r="D13" i="2"/>
  <c r="D12" i="2"/>
  <c r="B13" i="2"/>
  <c r="B12" i="2"/>
  <c r="D10" i="2"/>
  <c r="D9" i="2"/>
  <c r="D8" i="2"/>
  <c r="D7" i="2"/>
  <c r="D5" i="2"/>
  <c r="D6" i="2"/>
  <c r="B8" i="2"/>
  <c r="B7" i="2"/>
  <c r="B6" i="2"/>
  <c r="B5" i="2"/>
  <c r="B25" i="2"/>
  <c r="B14" i="2"/>
  <c r="B11" i="2"/>
  <c r="B10" i="2"/>
  <c r="B9" i="2"/>
  <c r="B4" i="2"/>
  <c r="E5" i="2" l="1"/>
  <c r="F48" i="4"/>
  <c r="L25" i="3"/>
  <c r="F49" i="4" s="1"/>
  <c r="G49" i="4" s="1"/>
  <c r="D25" i="2"/>
  <c r="D14" i="2"/>
  <c r="D11" i="2"/>
  <c r="D4" i="2"/>
  <c r="L26" i="3" l="1"/>
  <c r="G48" i="4"/>
  <c r="F50" i="4"/>
  <c r="F51" i="4" s="1"/>
  <c r="E19" i="2" l="1"/>
  <c r="E17" i="2"/>
  <c r="E22" i="2"/>
  <c r="E20" i="2"/>
  <c r="E16" i="2"/>
  <c r="E15" i="2"/>
  <c r="E21" i="2"/>
  <c r="E18" i="2"/>
  <c r="E27" i="2"/>
  <c r="E6" i="2"/>
  <c r="E7" i="2"/>
  <c r="E13" i="2" l="1"/>
  <c r="E12" i="2"/>
  <c r="E14" i="2"/>
  <c r="E8" i="2"/>
  <c r="E26" i="2"/>
  <c r="E11" i="2"/>
  <c r="M5" i="3" s="1"/>
  <c r="E4" i="2"/>
  <c r="E25" i="2"/>
  <c r="E9" i="2" l="1"/>
  <c r="E10" i="2" l="1"/>
  <c r="E28" i="2" s="1"/>
  <c r="E29" i="2" s="1"/>
  <c r="E30" i="2" s="1"/>
</calcChain>
</file>

<file path=xl/sharedStrings.xml><?xml version="1.0" encoding="utf-8"?>
<sst xmlns="http://schemas.openxmlformats.org/spreadsheetml/2006/main" count="215" uniqueCount="132">
  <si>
    <t>№ п/п</t>
  </si>
  <si>
    <t>м2</t>
  </si>
  <si>
    <t>Коридоры номерного фонда (в т.ч. Атриумы)</t>
  </si>
  <si>
    <t>Итого</t>
  </si>
  <si>
    <t xml:space="preserve">Вознаграждение технического заказчика </t>
  </si>
  <si>
    <t>%</t>
  </si>
  <si>
    <t>Сумма, руб с НДС</t>
  </si>
  <si>
    <t>Ед. изм</t>
  </si>
  <si>
    <t>Кол-во</t>
  </si>
  <si>
    <t>Наименование работ/затрат</t>
  </si>
  <si>
    <t>Итого:</t>
  </si>
  <si>
    <t>Всего с учетом вознаграждения технического заказчика</t>
  </si>
  <si>
    <t>Укрупненный бюджет капитальных затрат</t>
  </si>
  <si>
    <t>1.1</t>
  </si>
  <si>
    <t>5.5</t>
  </si>
  <si>
    <t>1.2</t>
  </si>
  <si>
    <t>1.3</t>
  </si>
  <si>
    <t>1.4</t>
  </si>
  <si>
    <t>4.1</t>
  </si>
  <si>
    <t>4.2</t>
  </si>
  <si>
    <t>5.1</t>
  </si>
  <si>
    <t>5.2</t>
  </si>
  <si>
    <t>5.3</t>
  </si>
  <si>
    <t>5.4</t>
  </si>
  <si>
    <t>5.6</t>
  </si>
  <si>
    <t>5.7</t>
  </si>
  <si>
    <t>5.8</t>
  </si>
  <si>
    <t>6.1</t>
  </si>
  <si>
    <t>6.2</t>
  </si>
  <si>
    <t>7</t>
  </si>
  <si>
    <t>5.9</t>
  </si>
  <si>
    <t>5.10</t>
  </si>
  <si>
    <t>Сметчики</t>
  </si>
  <si>
    <t>Период</t>
  </si>
  <si>
    <t>с</t>
  </si>
  <si>
    <t>по</t>
  </si>
  <si>
    <t>Кол-во человек</t>
  </si>
  <si>
    <t>Наименование специалистов</t>
  </si>
  <si>
    <t>ПТО</t>
  </si>
  <si>
    <t>Финансисты</t>
  </si>
  <si>
    <t>Бухгалтерия</t>
  </si>
  <si>
    <t xml:space="preserve">Строительный контроль </t>
  </si>
  <si>
    <t>ГИП</t>
  </si>
  <si>
    <t>Ставка в месяц</t>
  </si>
  <si>
    <t>Общее кол-во месяцев</t>
  </si>
  <si>
    <t>Специалисты по направлениям проектирования</t>
  </si>
  <si>
    <t>Рентабельность</t>
  </si>
  <si>
    <t>Себестоимость</t>
  </si>
  <si>
    <t>Всего, руб</t>
  </si>
  <si>
    <t>Расчет рентабельности проекта реновация Мрии</t>
  </si>
  <si>
    <t>187 номеров</t>
  </si>
  <si>
    <t>ЮО</t>
  </si>
  <si>
    <t>ОТ и ТБ</t>
  </si>
  <si>
    <t>ИК Элемент Договор МРИ08-1.23Р/07-163 от 04.10.21</t>
  </si>
  <si>
    <t xml:space="preserve">ЗРП </t>
  </si>
  <si>
    <r>
      <t xml:space="preserve">Ресторан Азур </t>
    </r>
    <r>
      <rPr>
        <b/>
        <sz val="11"/>
        <color rgb="FFFF0000"/>
        <rFont val="Calibri"/>
        <family val="2"/>
        <charset val="204"/>
        <scheme val="minor"/>
      </rPr>
      <t>(Олива, Мандарин)</t>
    </r>
    <r>
      <rPr>
        <b/>
        <sz val="11"/>
        <color theme="1"/>
        <rFont val="Calibri"/>
        <family val="2"/>
        <charset val="204"/>
        <scheme val="minor"/>
      </rPr>
      <t>:</t>
    </r>
  </si>
  <si>
    <t>ЗРП (Надысев А.С.)</t>
  </si>
  <si>
    <t>Номерной фонд Блок В (198 номеров 6 этажей):</t>
  </si>
  <si>
    <t>ЗРП (Васянин А.В.)</t>
  </si>
  <si>
    <t>Стоимость СМР, руб НДС</t>
  </si>
  <si>
    <t>Презеденские Виллы (5001, 5002), Семейные виллы (12 шт.)</t>
  </si>
  <si>
    <t>ЗРП (Ходырев И.А.)</t>
  </si>
  <si>
    <t xml:space="preserve">Отдел закупок </t>
  </si>
  <si>
    <t>Бэк-офис</t>
  </si>
  <si>
    <t>Рук. Первого уровня</t>
  </si>
  <si>
    <t>Рук проекта/ЗРП</t>
  </si>
  <si>
    <t>Затраты на проживание, питание и пр.</t>
  </si>
  <si>
    <t>Метальников А.А.</t>
  </si>
  <si>
    <t>Кошель С.П.</t>
  </si>
  <si>
    <t>Шимутин А.А.</t>
  </si>
  <si>
    <t>Предварительный бюджет</t>
  </si>
  <si>
    <r>
      <t xml:space="preserve">Ресторан Азур </t>
    </r>
    <r>
      <rPr>
        <sz val="11"/>
        <color rgb="FFFF0000"/>
        <rFont val="Calibri"/>
        <family val="2"/>
        <charset val="204"/>
        <scheme val="minor"/>
      </rPr>
      <t>(Олива, Мандарин)</t>
    </r>
    <r>
      <rPr>
        <sz val="11"/>
        <color theme="1"/>
        <rFont val="Calibri"/>
        <family val="2"/>
        <scheme val="minor"/>
      </rPr>
      <t>:</t>
    </r>
  </si>
  <si>
    <t>сентябрь 2023 - декабрь 2023 (4 мес.)</t>
  </si>
  <si>
    <t>Надысев А.С.</t>
  </si>
  <si>
    <t>Сумма м2/Стоимость</t>
  </si>
  <si>
    <t>Состав СК СБ Девелопмент:</t>
  </si>
  <si>
    <t>чел.</t>
  </si>
  <si>
    <t>Численный состав КА:</t>
  </si>
  <si>
    <t>чел. включая ИТР</t>
  </si>
  <si>
    <t>сентябрь 2023 - май 2024 (9 мес.)</t>
  </si>
  <si>
    <t>Васянин А.В.</t>
  </si>
  <si>
    <t xml:space="preserve">Реновация номерного фонда </t>
  </si>
  <si>
    <t>Номера категории Делюкс Sharm (62 шт.)</t>
  </si>
  <si>
    <t>Номера категории Делюкс Family (96 шт.)</t>
  </si>
  <si>
    <t>Номера категории Делюкс Treasure (10 шт.)</t>
  </si>
  <si>
    <t>Номера категории Семейный Люкс (24 шт.)</t>
  </si>
  <si>
    <t>Номера категории Королевский Люкс (6 шт.)</t>
  </si>
  <si>
    <t>сентябрь 2023 - май 2024 (9мес.)</t>
  </si>
  <si>
    <t>Ходырев И.А.</t>
  </si>
  <si>
    <t>Реновация Вилл</t>
  </si>
  <si>
    <t>Штат СБ Девелопмент (СО, Бух., ФО, ОЗ, ПТО, ЮО, ОТ и ТБ, ПО)</t>
  </si>
  <si>
    <t>Итого бюджет на три объекта:</t>
  </si>
  <si>
    <t>Данные ячейки необходимо заполнить для получения итоговой цыфры</t>
  </si>
  <si>
    <t>вознаграждение ТЗ</t>
  </si>
  <si>
    <t>шт</t>
  </si>
  <si>
    <t xml:space="preserve">Мебель индивидуальная </t>
  </si>
  <si>
    <t xml:space="preserve">Мебель ванной комнаты </t>
  </si>
  <si>
    <t>м²</t>
  </si>
  <si>
    <t>МЕБЕЛЬ</t>
  </si>
  <si>
    <t>Реновация ресторанов</t>
  </si>
  <si>
    <t>Ресторан "Азурр"</t>
  </si>
  <si>
    <t>Рестораны "Олива", "Мандарин"</t>
  </si>
  <si>
    <t>Реновация президентских вилл</t>
  </si>
  <si>
    <t>Реновация семейных вилл</t>
  </si>
  <si>
    <t>Разборный МДФ-потолок, отделка влагостойкая  декоративная краска c покрытием замша 
МДФ, цвет NCS S 1005-Y20R + silk road opaco</t>
  </si>
  <si>
    <t xml:space="preserve"> Накладка на входную дверь Н2550
МДФ, отделка:шпон Дуб радиальный тонированный, лак 5%</t>
  </si>
  <si>
    <t xml:space="preserve">Зеркало с подсветкой 1800 х 40 х Н1535
</t>
  </si>
  <si>
    <t>Изголовье кровати  2200 х Н1120
текстиль Kravet  BASICS 32229-1</t>
  </si>
  <si>
    <t>Облицовочные стеновые панели с декоративными элементами 
МДФ, основная фоновая отделка: шпон Эвкалипт крашенный F5.119, лак 15%;  декор. вставка на стене и над дверью:  шпон Дуб радиальный тонированный, лак 5%</t>
  </si>
  <si>
    <t>Облицовочные стеновые панели, влагостойкие   
МДФ, отделка: шпон Эвкалипт крашенный F5.119, лак 15%</t>
  </si>
  <si>
    <t>Облицовочные стеновые панели с радиусными элементами и декоративными вставками из  металла
МДФ, отделка: шпон Эвкалипт крашенный F5.119, лак 15%, кант - шпон Эвкалипт F5.119, Т01/646.1/100, блеск 4 прохода, лак 15%;  обои Yana Svetlova 18-1333 artficial silk; жидкий металл - Bronze</t>
  </si>
  <si>
    <t>Ед.изм.</t>
  </si>
  <si>
    <t>ИТОГО с НДС</t>
  </si>
  <si>
    <t>Доставка</t>
  </si>
  <si>
    <t>Монтаж</t>
  </si>
  <si>
    <t>Отделка стен мебельными конструкциями</t>
  </si>
  <si>
    <t>Кол-во на 1 номер</t>
  </si>
  <si>
    <t>Стоимость на 1 номер, руб с НДС</t>
  </si>
  <si>
    <t>Стоимость на 10 номеров, руб с НДС</t>
  </si>
  <si>
    <t>ИТОГО с доставкой и монтажом</t>
  </si>
  <si>
    <t>Количество на 10 номеров</t>
  </si>
  <si>
    <t>Дверь распашная одностворчатая 900хН2520 скрытого типа
МДФ, отделка: шпон Эвкалипт крашенный F5.119, лак 15%
Фурнитура: Olivari
(Италия), серия LOTUS, ручка+ завёртка WC,  отделка - NS (матовый никель)</t>
  </si>
  <si>
    <t>Декоративная рама для картины, с подсветкой 2860 х 115 х Н1160
МДФ,  жидкий металл - Bronze</t>
  </si>
  <si>
    <t>№</t>
  </si>
  <si>
    <t>Трансформируемая кровать 180-200
Кровать ComoVeda Base 1 Color 01 White кат. Verona 180-200
Основание трансформируемое 180-200 Fordabale Promo Base Smart Bed
Матрас Ocean Wave Transform 180-200;
Обивка текстилем основания кровати. Текстиль Kravet  BASICS 32229-1; Ножки - индивидуальное изготовление под проект (компл.- 4 шт.). ножки МДФ, отделка шпон ЭБЕН 069 S</t>
  </si>
  <si>
    <t>Кровать</t>
  </si>
  <si>
    <t>TREASURE Делюкс</t>
  </si>
  <si>
    <t xml:space="preserve">Шкаф в составе облицовочных стеновых панелей 1220 х 690 х Н2450
МДФ, отделка фасада: зеркало, металл; внутренняя отделка корпуса шкафа: шпон Дуб радиальный тонированный, лак 5%; ручки - латунь, светлая патина (оттенок шампань). 
Подсветка всех полок и ящиков (3000 К), включение при открывании.
Отделка внутренних стенок шкафа и дна ящиков: Алькантара.
Петли с накладкой SALICE/аналог.
Ящики push on open (со встроенным толкателем) серии MOVENTO/аналог.
</t>
  </si>
  <si>
    <t>Шкаф в составе облицовочных стеновых панелей 1565 х 690 х Н2450 МДФ, отделка фасада: шпон Эвкалипт крашенный F5.119, лак 15%;                                                внутренняя отделка корпуса шкафа: шпон Дуб радиальный тонированный, лак 5%;ручки - латунь, светлая патина (оттенок шампань). 
Подсветка всех полок и ящиков (3000 К), включение при открывании.
Отделка внутренних стенок шкафа: Алькантара.
Петли с накладкой SALICE/аналог.
Штанги Vogue/аналог.
Металлические вставки на полках для чемоданов.</t>
  </si>
  <si>
    <t xml:space="preserve">Напольная тумба с двумя ящиками и открытыми полками 2115 х 533 х 710  МДФ, отделка фасада:  шпон Дуб радиальный тонированный, лак 5%; жидкий металл - бронза под образец *4392 (без рельефа); металл - латунь, мрамор Volakas,  внутренняя отделка корпуса шкафа: шпон Дуб радиальный тон-й, лак 5%.
Фурнитура серии MOVENTO/аналог.         </t>
  </si>
  <si>
    <t xml:space="preserve">Лючок, встраиваемый в столешницу, в комплекте с розетками 305 х 120.
Заполнение люка 1: розетка силовая, розетка RJ45, розетка силовая+USB Type A+USB Type С;
 Заполнение люка 2: розетка силовая, розетка HDMI, розетка силовая+USB Type A+USB Type С.
отделка лючка -  натуральная кожа   "Holland&amp;Sherry" PERTH SAND LE5008.
Открывание лючков tip on, газлифт.
</t>
  </si>
  <si>
    <t>Мебельная конструкция, в составе стол с выдвижным ящиком, ниша для встраивания  мини-бара, ниша для сейфа МДФ.
Отделка шпон Эвкалипт крашенный F5.119, лак 15%, шпон Эвкалипт крашенный тонированный F5.119, лак 15%, металл, вставки:  эмаль RAL 9005, лак 100%, столешница - натуральная кожа   "Holland&amp;Sherry" PERTH SAND LE5008, отделка ящика - дизайн-шпон "Woodstock" ЛАЙСВУД 81.065.
Ящики push on open (со встроенным толкателем) серии MOVENTO/аналог.
Петли с накладкой SALICE/аналог.
Подсветка во всех ящиках.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</si>
</sst>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₽_-;\-* #,##0.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8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218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8" fillId="0" borderId="0" xfId="0" applyFont="1"/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49" fontId="9" fillId="0" borderId="0" xfId="0" applyNumberFormat="1" applyFont="1" applyAlignment="1">
      <alignment horizont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4" fontId="8" fillId="0" borderId="9" xfId="3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/>
    </xf>
    <xf numFmtId="0" fontId="8" fillId="0" borderId="11" xfId="0" applyFont="1" applyBorder="1" applyAlignment="1">
      <alignment wrapText="1"/>
    </xf>
    <xf numFmtId="3" fontId="8" fillId="0" borderId="11" xfId="0" applyNumberFormat="1" applyFont="1" applyBorder="1" applyAlignment="1">
      <alignment wrapText="1"/>
    </xf>
    <xf numFmtId="164" fontId="8" fillId="0" borderId="12" xfId="3" applyFont="1" applyBorder="1"/>
    <xf numFmtId="49" fontId="10" fillId="0" borderId="13" xfId="0" applyNumberFormat="1" applyFont="1" applyBorder="1" applyAlignment="1">
      <alignment horizontal="center"/>
    </xf>
    <xf numFmtId="164" fontId="10" fillId="0" borderId="14" xfId="3" applyFont="1" applyBorder="1"/>
    <xf numFmtId="49" fontId="10" fillId="0" borderId="15" xfId="0" applyNumberFormat="1" applyFont="1" applyBorder="1" applyAlignment="1">
      <alignment horizontal="center"/>
    </xf>
    <xf numFmtId="0" fontId="10" fillId="0" borderId="16" xfId="0" applyFont="1" applyBorder="1" applyAlignment="1">
      <alignment wrapText="1"/>
    </xf>
    <xf numFmtId="3" fontId="10" fillId="0" borderId="16" xfId="0" applyNumberFormat="1" applyFont="1" applyBorder="1" applyAlignment="1">
      <alignment wrapText="1"/>
    </xf>
    <xf numFmtId="164" fontId="10" fillId="0" borderId="17" xfId="3" applyFont="1" applyBorder="1"/>
    <xf numFmtId="49" fontId="8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wrapText="1"/>
    </xf>
    <xf numFmtId="164" fontId="8" fillId="0" borderId="9" xfId="3" applyFont="1" applyBorder="1"/>
    <xf numFmtId="49" fontId="9" fillId="3" borderId="7" xfId="0" applyNumberFormat="1" applyFont="1" applyFill="1" applyBorder="1" applyAlignment="1">
      <alignment horizontal="center"/>
    </xf>
    <xf numFmtId="0" fontId="8" fillId="3" borderId="8" xfId="0" applyFont="1" applyFill="1" applyBorder="1" applyAlignment="1">
      <alignment wrapText="1"/>
    </xf>
    <xf numFmtId="0" fontId="9" fillId="3" borderId="8" xfId="0" applyFont="1" applyFill="1" applyBorder="1" applyAlignment="1">
      <alignment wrapText="1"/>
    </xf>
    <xf numFmtId="164" fontId="8" fillId="3" borderId="9" xfId="0" applyNumberFormat="1" applyFont="1" applyFill="1" applyBorder="1"/>
    <xf numFmtId="49" fontId="8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3" fontId="8" fillId="0" borderId="2" xfId="0" applyNumberFormat="1" applyFont="1" applyBorder="1" applyAlignment="1">
      <alignment wrapText="1"/>
    </xf>
    <xf numFmtId="164" fontId="8" fillId="0" borderId="18" xfId="3" applyFont="1" applyBorder="1"/>
    <xf numFmtId="0" fontId="11" fillId="0" borderId="8" xfId="0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10" fillId="0" borderId="3" xfId="0" applyNumberFormat="1" applyFont="1" applyBorder="1" applyAlignment="1">
      <alignment wrapText="1"/>
    </xf>
    <xf numFmtId="164" fontId="10" fillId="0" borderId="19" xfId="3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13" fillId="3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14" fillId="6" borderId="11" xfId="3" applyFont="1" applyFill="1" applyBorder="1" applyAlignment="1">
      <alignment horizontal="center" vertical="center"/>
    </xf>
    <xf numFmtId="164" fontId="0" fillId="0" borderId="11" xfId="3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14" fillId="6" borderId="16" xfId="3" applyFont="1" applyFill="1" applyBorder="1" applyAlignment="1">
      <alignment horizontal="center" vertical="center"/>
    </xf>
    <xf numFmtId="164" fontId="0" fillId="0" borderId="16" xfId="3" applyFon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/>
    </xf>
    <xf numFmtId="164" fontId="0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14" fillId="6" borderId="1" xfId="3" applyFont="1" applyFill="1" applyBorder="1" applyAlignment="1">
      <alignment horizontal="center" vertical="center"/>
    </xf>
    <xf numFmtId="164" fontId="0" fillId="0" borderId="1" xfId="3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14" fillId="6" borderId="2" xfId="3" applyFont="1" applyFill="1" applyBorder="1" applyAlignment="1">
      <alignment horizontal="center" vertical="center"/>
    </xf>
    <xf numFmtId="164" fontId="0" fillId="0" borderId="2" xfId="3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/>
    </xf>
    <xf numFmtId="0" fontId="0" fillId="3" borderId="4" xfId="0" applyFill="1" applyBorder="1"/>
    <xf numFmtId="0" fontId="13" fillId="3" borderId="4" xfId="0" applyFont="1" applyFill="1" applyBorder="1" applyAlignment="1">
      <alignment wrapText="1"/>
    </xf>
    <xf numFmtId="0" fontId="0" fillId="3" borderId="4" xfId="0" applyFill="1" applyBorder="1" applyAlignment="1">
      <alignment wrapText="1"/>
    </xf>
    <xf numFmtId="164" fontId="13" fillId="3" borderId="4" xfId="0" applyNumberFormat="1" applyFont="1" applyFill="1" applyBorder="1"/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14" fillId="6" borderId="8" xfId="3" applyFont="1" applyFill="1" applyBorder="1" applyAlignment="1">
      <alignment horizontal="center" vertical="center"/>
    </xf>
    <xf numFmtId="164" fontId="0" fillId="6" borderId="8" xfId="3" applyFont="1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center" vertical="center" wrapText="1"/>
    </xf>
    <xf numFmtId="164" fontId="0" fillId="6" borderId="9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/>
    </xf>
    <xf numFmtId="0" fontId="0" fillId="5" borderId="12" xfId="0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5" borderId="14" xfId="0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5" borderId="17" xfId="0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wrapText="1"/>
    </xf>
    <xf numFmtId="0" fontId="13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3" fontId="13" fillId="0" borderId="14" xfId="0" applyNumberFormat="1" applyFon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5" borderId="14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0" xfId="0" applyNumberFormat="1"/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3" fontId="13" fillId="0" borderId="0" xfId="0" applyNumberFormat="1" applyFont="1"/>
    <xf numFmtId="164" fontId="0" fillId="0" borderId="0" xfId="3" applyFont="1"/>
    <xf numFmtId="164" fontId="0" fillId="0" borderId="0" xfId="0" applyNumberFormat="1"/>
    <xf numFmtId="10" fontId="0" fillId="0" borderId="0" xfId="4" applyNumberFormat="1" applyFont="1"/>
    <xf numFmtId="4" fontId="9" fillId="0" borderId="0" xfId="0" applyNumberFormat="1" applyFont="1" applyAlignment="1">
      <alignment vertical="top"/>
    </xf>
    <xf numFmtId="4" fontId="17" fillId="0" borderId="1" xfId="0" applyNumberFormat="1" applyFont="1" applyBorder="1" applyAlignment="1">
      <alignment horizontal="left" vertical="center" wrapText="1"/>
    </xf>
    <xf numFmtId="4" fontId="8" fillId="0" borderId="0" xfId="0" applyNumberFormat="1" applyFont="1" applyAlignment="1">
      <alignment vertical="top"/>
    </xf>
    <xf numFmtId="164" fontId="9" fillId="0" borderId="1" xfId="3" applyFont="1" applyFill="1" applyBorder="1" applyAlignment="1">
      <alignment horizontal="right" vertical="center" wrapText="1"/>
    </xf>
    <xf numFmtId="164" fontId="9" fillId="0" borderId="2" xfId="3" applyFont="1" applyFill="1" applyBorder="1" applyAlignment="1">
      <alignment horizontal="right" vertical="center" wrapText="1"/>
    </xf>
    <xf numFmtId="4" fontId="17" fillId="0" borderId="4" xfId="0" applyNumberFormat="1" applyFont="1" applyBorder="1" applyAlignment="1">
      <alignment horizontal="left" vertical="center" wrapText="1"/>
    </xf>
    <xf numFmtId="4" fontId="17" fillId="4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4" xfId="8" applyFont="1" applyFill="1" applyBorder="1" applyAlignment="1">
      <alignment horizontal="center" vertical="center" wrapText="1"/>
    </xf>
    <xf numFmtId="4" fontId="17" fillId="4" borderId="2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2" xfId="8" applyFont="1" applyFill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left" vertical="center" wrapText="1"/>
    </xf>
    <xf numFmtId="4" fontId="17" fillId="4" borderId="4" xfId="8" applyNumberFormat="1" applyFont="1" applyFill="1" applyBorder="1" applyAlignment="1" applyProtection="1">
      <alignment horizontal="left" vertical="center" wrapText="1"/>
      <protection hidden="1"/>
    </xf>
    <xf numFmtId="4" fontId="17" fillId="0" borderId="1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6" xfId="8" applyFont="1" applyFill="1" applyBorder="1" applyAlignment="1">
      <alignment horizontal="center" vertical="center" wrapText="1"/>
    </xf>
    <xf numFmtId="43" fontId="17" fillId="0" borderId="1" xfId="8" applyFont="1" applyFill="1" applyBorder="1" applyAlignment="1">
      <alignment horizontal="center" vertical="center" wrapText="1"/>
    </xf>
    <xf numFmtId="4" fontId="17" fillId="0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33" xfId="8" applyFont="1" applyFill="1" applyBorder="1" applyAlignment="1">
      <alignment horizontal="center" vertical="center" wrapText="1"/>
    </xf>
    <xf numFmtId="164" fontId="19" fillId="0" borderId="1" xfId="3" applyFont="1" applyFill="1" applyBorder="1" applyAlignment="1" applyProtection="1">
      <alignment horizontal="center" vertical="center" wrapText="1"/>
      <protection locked="0"/>
    </xf>
    <xf numFmtId="164" fontId="19" fillId="0" borderId="14" xfId="3" applyFont="1" applyFill="1" applyBorder="1" applyAlignment="1" applyProtection="1">
      <alignment horizontal="center" vertical="center" wrapText="1"/>
      <protection locked="0"/>
    </xf>
    <xf numFmtId="164" fontId="9" fillId="0" borderId="14" xfId="3" applyFont="1" applyFill="1" applyBorder="1" applyAlignment="1">
      <alignment horizontal="right" vertical="center" wrapText="1"/>
    </xf>
    <xf numFmtId="164" fontId="9" fillId="0" borderId="18" xfId="3" applyFont="1" applyFill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164" fontId="19" fillId="0" borderId="2" xfId="3" applyFont="1" applyFill="1" applyBorder="1" applyAlignment="1" applyProtection="1">
      <alignment horizontal="center" vertical="center" wrapText="1"/>
      <protection locked="0"/>
    </xf>
    <xf numFmtId="0" fontId="0" fillId="0" borderId="35" xfId="0" applyBorder="1" applyAlignment="1">
      <alignment horizontal="center"/>
    </xf>
    <xf numFmtId="4" fontId="9" fillId="0" borderId="0" xfId="0" applyNumberFormat="1" applyFont="1" applyAlignment="1">
      <alignment horizontal="center" vertical="top"/>
    </xf>
    <xf numFmtId="0" fontId="0" fillId="0" borderId="35" xfId="0" applyBorder="1" applyAlignment="1">
      <alignment horizontal="center" vertical="center"/>
    </xf>
    <xf numFmtId="4" fontId="9" fillId="0" borderId="35" xfId="0" applyNumberFormat="1" applyFont="1" applyBorder="1" applyAlignment="1">
      <alignment vertical="top"/>
    </xf>
    <xf numFmtId="0" fontId="0" fillId="0" borderId="38" xfId="0" applyBorder="1" applyAlignment="1">
      <alignment horizontal="center"/>
    </xf>
    <xf numFmtId="0" fontId="0" fillId="0" borderId="35" xfId="0" applyBorder="1"/>
    <xf numFmtId="4" fontId="9" fillId="0" borderId="1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horizontal="center" vertical="top"/>
    </xf>
    <xf numFmtId="1" fontId="9" fillId="0" borderId="13" xfId="0" applyNumberFormat="1" applyFont="1" applyBorder="1" applyAlignment="1">
      <alignment horizontal="center" vertical="top"/>
    </xf>
    <xf numFmtId="1" fontId="9" fillId="0" borderId="5" xfId="0" applyNumberFormat="1" applyFont="1" applyBorder="1" applyAlignment="1">
      <alignment horizontal="center" vertical="top"/>
    </xf>
    <xf numFmtId="4" fontId="9" fillId="0" borderId="14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18" xfId="0" applyNumberFormat="1" applyFont="1" applyBorder="1" applyAlignment="1">
      <alignment vertical="center"/>
    </xf>
    <xf numFmtId="4" fontId="12" fillId="0" borderId="32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4" fontId="8" fillId="8" borderId="39" xfId="0" applyNumberFormat="1" applyFont="1" applyFill="1" applyBorder="1" applyAlignment="1" applyProtection="1">
      <alignment horizontal="center" vertical="center"/>
      <protection hidden="1"/>
    </xf>
    <xf numFmtId="4" fontId="8" fillId="8" borderId="40" xfId="0" applyNumberFormat="1" applyFont="1" applyFill="1" applyBorder="1" applyAlignment="1" applyProtection="1">
      <alignment horizontal="center" vertical="center"/>
      <protection hidden="1"/>
    </xf>
    <xf numFmtId="4" fontId="8" fillId="8" borderId="41" xfId="0" applyNumberFormat="1" applyFont="1" applyFill="1" applyBorder="1" applyAlignment="1" applyProtection="1">
      <alignment horizontal="center" vertical="center"/>
      <protection hidden="1"/>
    </xf>
    <xf numFmtId="4" fontId="9" fillId="0" borderId="30" xfId="0" applyNumberFormat="1" applyFont="1" applyBorder="1" applyAlignment="1">
      <alignment horizontal="center" vertical="top"/>
    </xf>
    <xf numFmtId="4" fontId="9" fillId="0" borderId="0" xfId="0" applyNumberFormat="1" applyFont="1" applyBorder="1" applyAlignment="1">
      <alignment horizontal="center" vertical="top"/>
    </xf>
    <xf numFmtId="4" fontId="9" fillId="0" borderId="31" xfId="0" applyNumberFormat="1" applyFont="1" applyBorder="1" applyAlignment="1">
      <alignment horizontal="center" vertical="top"/>
    </xf>
    <xf numFmtId="4" fontId="19" fillId="7" borderId="34" xfId="0" quotePrefix="1" applyNumberFormat="1" applyFont="1" applyFill="1" applyBorder="1" applyAlignment="1">
      <alignment horizontal="center" vertical="center" wrapText="1"/>
    </xf>
    <xf numFmtId="4" fontId="19" fillId="7" borderId="36" xfId="0" quotePrefix="1" applyNumberFormat="1" applyFont="1" applyFill="1" applyBorder="1" applyAlignment="1">
      <alignment horizontal="center" vertical="center" wrapText="1"/>
    </xf>
    <xf numFmtId="4" fontId="19" fillId="7" borderId="37" xfId="0" quotePrefix="1" applyNumberFormat="1" applyFont="1" applyFill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19" fillId="0" borderId="34" xfId="0" applyNumberFormat="1" applyFont="1" applyBorder="1" applyAlignment="1">
      <alignment horizontal="center" vertical="center" wrapText="1"/>
    </xf>
    <xf numFmtId="4" fontId="19" fillId="0" borderId="36" xfId="0" applyNumberFormat="1" applyFont="1" applyBorder="1" applyAlignment="1">
      <alignment horizontal="center" vertical="center" wrapText="1"/>
    </xf>
    <xf numFmtId="4" fontId="19" fillId="0" borderId="35" xfId="0" applyNumberFormat="1" applyFont="1" applyBorder="1" applyAlignment="1">
      <alignment horizontal="center" vertical="center" wrapText="1"/>
    </xf>
    <xf numFmtId="4" fontId="19" fillId="0" borderId="34" xfId="0" quotePrefix="1" applyNumberFormat="1" applyFont="1" applyBorder="1" applyAlignment="1">
      <alignment horizontal="center" vertical="center" wrapText="1"/>
    </xf>
    <xf numFmtId="4" fontId="19" fillId="0" borderId="36" xfId="0" quotePrefix="1" applyNumberFormat="1" applyFont="1" applyBorder="1" applyAlignment="1">
      <alignment horizontal="center" vertical="center" wrapText="1"/>
    </xf>
    <xf numFmtId="4" fontId="19" fillId="0" borderId="35" xfId="0" quotePrefix="1" applyNumberFormat="1" applyFont="1" applyBorder="1" applyAlignment="1">
      <alignment horizontal="center" vertical="center" wrapText="1"/>
    </xf>
    <xf numFmtId="4" fontId="9" fillId="0" borderId="5" xfId="0" applyNumberFormat="1" applyFont="1" applyBorder="1" applyAlignment="1">
      <alignment horizontal="right" vertical="center"/>
    </xf>
    <xf numFmtId="4" fontId="9" fillId="0" borderId="2" xfId="0" applyNumberFormat="1" applyFont="1" applyBorder="1" applyAlignment="1">
      <alignment horizontal="right" vertical="center"/>
    </xf>
    <xf numFmtId="4" fontId="12" fillId="0" borderId="7" xfId="0" applyNumberFormat="1" applyFont="1" applyBorder="1" applyAlignment="1">
      <alignment horizontal="right" vertical="center"/>
    </xf>
    <xf numFmtId="4" fontId="12" fillId="0" borderId="8" xfId="0" applyNumberFormat="1" applyFont="1" applyBorder="1" applyAlignment="1">
      <alignment horizontal="right" vertical="center"/>
    </xf>
    <xf numFmtId="4" fontId="12" fillId="0" borderId="9" xfId="0" applyNumberFormat="1" applyFont="1" applyBorder="1" applyAlignment="1">
      <alignment horizontal="right" vertical="center"/>
    </xf>
  </cellXfs>
  <cellStyles count="14">
    <cellStyle name="Bad 2" xfId="2" xr:uid="{00000000-0005-0000-0000-000000000000}"/>
    <cellStyle name="Обычный" xfId="0" builtinId="0"/>
    <cellStyle name="Обычный 2" xfId="5" xr:uid="{00000000-0005-0000-0000-000002000000}"/>
    <cellStyle name="Обычный 2 2" xfId="6" xr:uid="{00000000-0005-0000-0000-000003000000}"/>
    <cellStyle name="Обычный 2 2 4" xfId="1" xr:uid="{00000000-0005-0000-0000-000004000000}"/>
    <cellStyle name="Обычный 3" xfId="7" xr:uid="{00000000-0005-0000-0000-000005000000}"/>
    <cellStyle name="Обычный 4" xfId="10" xr:uid="{00000000-0005-0000-0000-000006000000}"/>
    <cellStyle name="Обычный 5" xfId="13" xr:uid="{A45F7D64-8405-4409-9F50-67001EAFF786}"/>
    <cellStyle name="Процентный" xfId="4" builtinId="5"/>
    <cellStyle name="Процентный 2" xfId="12" xr:uid="{00000000-0005-0000-0000-000008000000}"/>
    <cellStyle name="Финансовый" xfId="3" builtinId="3"/>
    <cellStyle name="Финансовый 2" xfId="8" xr:uid="{00000000-0005-0000-0000-00000A000000}"/>
    <cellStyle name="Финансовый 3" xfId="11" xr:uid="{00000000-0005-0000-0000-00000B000000}"/>
    <cellStyle name="Финансовый 5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27214</xdr:colOff>
      <xdr:row>22</xdr:row>
      <xdr:rowOff>122464</xdr:rowOff>
    </xdr:from>
    <xdr:to>
      <xdr:col>2</xdr:col>
      <xdr:colOff>2058477</xdr:colOff>
      <xdr:row>22</xdr:row>
      <xdr:rowOff>1489363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id="{53FA9031-02FA-45CB-A967-6DA644F0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487" y="35434237"/>
          <a:ext cx="2031263" cy="1366899"/>
        </a:xfrm>
        <a:prstGeom prst="rect">
          <a:avLst/>
        </a:prstGeom>
      </xdr:spPr>
    </xdr:pic>
    <xdr:clientData/>
  </xdr:twoCellAnchor>
  <xdr:twoCellAnchor>
    <xdr:from>
      <xdr:col>2</xdr:col>
      <xdr:colOff>75457</xdr:colOff>
      <xdr:row>21</xdr:row>
      <xdr:rowOff>115042</xdr:rowOff>
    </xdr:from>
    <xdr:to>
      <xdr:col>2</xdr:col>
      <xdr:colOff>2017300</xdr:colOff>
      <xdr:row>21</xdr:row>
      <xdr:rowOff>1316182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id="{34DC65EA-E95A-464B-B0F4-C59DE4D9B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5730" y="33521815"/>
          <a:ext cx="1941843" cy="1201140"/>
        </a:xfrm>
        <a:prstGeom prst="rect">
          <a:avLst/>
        </a:prstGeom>
      </xdr:spPr>
    </xdr:pic>
    <xdr:clientData/>
  </xdr:twoCellAnchor>
  <xdr:twoCellAnchor>
    <xdr:from>
      <xdr:col>2</xdr:col>
      <xdr:colOff>27216</xdr:colOff>
      <xdr:row>16</xdr:row>
      <xdr:rowOff>95250</xdr:rowOff>
    </xdr:from>
    <xdr:to>
      <xdr:col>2</xdr:col>
      <xdr:colOff>2009152</xdr:colOff>
      <xdr:row>16</xdr:row>
      <xdr:rowOff>1627909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2EE92D86-3A61-4453-9DFE-E89ED4E8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7489" y="27406023"/>
          <a:ext cx="1981936" cy="1532659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19</xdr:row>
      <xdr:rowOff>40821</xdr:rowOff>
    </xdr:from>
    <xdr:to>
      <xdr:col>2</xdr:col>
      <xdr:colOff>1941137</xdr:colOff>
      <xdr:row>19</xdr:row>
      <xdr:rowOff>1818409</xdr:rowOff>
    </xdr:to>
    <xdr:pic>
      <xdr:nvPicPr>
        <xdr:cNvPr id="1218" name="Рисунок 1217">
          <a:extLst>
            <a:ext uri="{FF2B5EF4-FFF2-40B4-BE49-F238E27FC236}">
              <a16:creationId xmlns:a16="http://schemas.microsoft.com/office/drawing/2014/main" id="{14BF2402-E49C-4ADB-BA66-0BD03DBC8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749" t="8703" r="8251" b="7267"/>
        <a:stretch/>
      </xdr:blipFill>
      <xdr:spPr>
        <a:xfrm>
          <a:off x="491095" y="29256594"/>
          <a:ext cx="1900315" cy="1777588"/>
        </a:xfrm>
        <a:prstGeom prst="rect">
          <a:avLst/>
        </a:prstGeom>
      </xdr:spPr>
    </xdr:pic>
    <xdr:clientData/>
  </xdr:twoCellAnchor>
  <xdr:twoCellAnchor>
    <xdr:from>
      <xdr:col>2</xdr:col>
      <xdr:colOff>353786</xdr:colOff>
      <xdr:row>12</xdr:row>
      <xdr:rowOff>40821</xdr:rowOff>
    </xdr:from>
    <xdr:to>
      <xdr:col>2</xdr:col>
      <xdr:colOff>1559997</xdr:colOff>
      <xdr:row>12</xdr:row>
      <xdr:rowOff>1870363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725247E0-87CB-4668-9400-014BAD62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4059" y="19731594"/>
          <a:ext cx="1206211" cy="1829542"/>
        </a:xfrm>
        <a:prstGeom prst="rect">
          <a:avLst/>
        </a:prstGeom>
      </xdr:spPr>
    </xdr:pic>
    <xdr:clientData/>
  </xdr:twoCellAnchor>
  <xdr:twoCellAnchor>
    <xdr:from>
      <xdr:col>2</xdr:col>
      <xdr:colOff>484909</xdr:colOff>
      <xdr:row>13</xdr:row>
      <xdr:rowOff>75457</xdr:rowOff>
    </xdr:from>
    <xdr:to>
      <xdr:col>2</xdr:col>
      <xdr:colOff>1368136</xdr:colOff>
      <xdr:row>13</xdr:row>
      <xdr:rowOff>1874828</xdr:rowOff>
    </xdr:to>
    <xdr:pic>
      <xdr:nvPicPr>
        <xdr:cNvPr id="1220" name="Рисунок 1219">
          <a:extLst>
            <a:ext uri="{FF2B5EF4-FFF2-40B4-BE49-F238E27FC236}">
              <a16:creationId xmlns:a16="http://schemas.microsoft.com/office/drawing/2014/main" id="{24CD0449-64F1-42CA-90AC-D697DFAF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5182" y="21671230"/>
          <a:ext cx="883227" cy="1799371"/>
        </a:xfrm>
        <a:prstGeom prst="rect">
          <a:avLst/>
        </a:prstGeom>
      </xdr:spPr>
    </xdr:pic>
    <xdr:clientData/>
  </xdr:twoCellAnchor>
  <xdr:twoCellAnchor>
    <xdr:from>
      <xdr:col>2</xdr:col>
      <xdr:colOff>419348</xdr:colOff>
      <xdr:row>14</xdr:row>
      <xdr:rowOff>58140</xdr:rowOff>
    </xdr:from>
    <xdr:to>
      <xdr:col>2</xdr:col>
      <xdr:colOff>1333500</xdr:colOff>
      <xdr:row>14</xdr:row>
      <xdr:rowOff>1866131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1EC02892-9102-4316-BC92-8A046AEE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9621" y="23558913"/>
          <a:ext cx="914152" cy="1807991"/>
        </a:xfrm>
        <a:prstGeom prst="rect">
          <a:avLst/>
        </a:prstGeom>
      </xdr:spPr>
    </xdr:pic>
    <xdr:clientData/>
  </xdr:twoCellAnchor>
  <xdr:twoCellAnchor>
    <xdr:from>
      <xdr:col>2</xdr:col>
      <xdr:colOff>367391</xdr:colOff>
      <xdr:row>15</xdr:row>
      <xdr:rowOff>40820</xdr:rowOff>
    </xdr:from>
    <xdr:to>
      <xdr:col>2</xdr:col>
      <xdr:colOff>1264226</xdr:colOff>
      <xdr:row>15</xdr:row>
      <xdr:rowOff>1881331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id="{CE0DD80A-8760-42ED-8B7F-FC86EA21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7664" y="25446593"/>
          <a:ext cx="896835" cy="184051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10</xdr:row>
      <xdr:rowOff>40821</xdr:rowOff>
    </xdr:from>
    <xdr:to>
      <xdr:col>2</xdr:col>
      <xdr:colOff>1891499</xdr:colOff>
      <xdr:row>10</xdr:row>
      <xdr:rowOff>1835727</xdr:rowOff>
    </xdr:to>
    <xdr:pic>
      <xdr:nvPicPr>
        <xdr:cNvPr id="1226" name="Picture 23">
          <a:extLst>
            <a:ext uri="{FF2B5EF4-FFF2-40B4-BE49-F238E27FC236}">
              <a16:creationId xmlns:a16="http://schemas.microsoft.com/office/drawing/2014/main" id="{61748A6B-00EA-4EA5-8A16-345C9FC0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5523" y="15540594"/>
          <a:ext cx="1796249" cy="17949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95250</xdr:colOff>
      <xdr:row>5</xdr:row>
      <xdr:rowOff>40821</xdr:rowOff>
    </xdr:from>
    <xdr:to>
      <xdr:col>2</xdr:col>
      <xdr:colOff>1905000</xdr:colOff>
      <xdr:row>5</xdr:row>
      <xdr:rowOff>1853046</xdr:rowOff>
    </xdr:to>
    <xdr:pic>
      <xdr:nvPicPr>
        <xdr:cNvPr id="1228" name="Picture 23">
          <a:extLst>
            <a:ext uri="{FF2B5EF4-FFF2-40B4-BE49-F238E27FC236}">
              <a16:creationId xmlns:a16="http://schemas.microsoft.com/office/drawing/2014/main" id="{9354F009-DE0F-47C9-8F53-55F63D2BC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5523" y="2430730"/>
          <a:ext cx="1809750" cy="1812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367393</xdr:colOff>
      <xdr:row>6</xdr:row>
      <xdr:rowOff>40823</xdr:rowOff>
    </xdr:from>
    <xdr:to>
      <xdr:col>2</xdr:col>
      <xdr:colOff>1281545</xdr:colOff>
      <xdr:row>6</xdr:row>
      <xdr:rowOff>1899857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8DDC61A0-28A8-49BC-98BF-944B879CE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7666" y="5634596"/>
          <a:ext cx="914152" cy="1859034"/>
        </a:xfrm>
        <a:prstGeom prst="rect">
          <a:avLst/>
        </a:prstGeom>
      </xdr:spPr>
    </xdr:pic>
    <xdr:clientData/>
  </xdr:twoCellAnchor>
  <xdr:twoCellAnchor>
    <xdr:from>
      <xdr:col>2</xdr:col>
      <xdr:colOff>415636</xdr:colOff>
      <xdr:row>7</xdr:row>
      <xdr:rowOff>77279</xdr:rowOff>
    </xdr:from>
    <xdr:to>
      <xdr:col>2</xdr:col>
      <xdr:colOff>1177636</xdr:colOff>
      <xdr:row>7</xdr:row>
      <xdr:rowOff>1891472</xdr:rowOff>
    </xdr:to>
    <xdr:pic>
      <xdr:nvPicPr>
        <xdr:cNvPr id="1230" name="Рисунок 1229">
          <a:extLst>
            <a:ext uri="{FF2B5EF4-FFF2-40B4-BE49-F238E27FC236}">
              <a16:creationId xmlns:a16="http://schemas.microsoft.com/office/drawing/2014/main" id="{DF835788-CA9F-4325-9DBF-0A0BA61A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65909" y="7576052"/>
          <a:ext cx="762000" cy="1814193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8</xdr:row>
      <xdr:rowOff>40821</xdr:rowOff>
    </xdr:from>
    <xdr:to>
      <xdr:col>2</xdr:col>
      <xdr:colOff>2026227</xdr:colOff>
      <xdr:row>8</xdr:row>
      <xdr:rowOff>1846490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id="{4C6CE1AA-7DC3-4E16-85E7-EC5A73A4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7487" y="9444594"/>
          <a:ext cx="1999013" cy="180566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17</xdr:row>
      <xdr:rowOff>51955</xdr:rowOff>
    </xdr:from>
    <xdr:to>
      <xdr:col>2</xdr:col>
      <xdr:colOff>1878189</xdr:colOff>
      <xdr:row>17</xdr:row>
      <xdr:rowOff>1593273</xdr:rowOff>
    </xdr:to>
    <xdr:pic>
      <xdr:nvPicPr>
        <xdr:cNvPr id="65" name="Picture 1">
          <a:extLst>
            <a:ext uri="{FF2B5EF4-FFF2-40B4-BE49-F238E27FC236}">
              <a16:creationId xmlns:a16="http://schemas.microsoft.com/office/drawing/2014/main" id="{0D7345E9-0530-45BA-BA6C-ED287760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8819" y="27085637"/>
          <a:ext cx="1739643" cy="1541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34637</xdr:colOff>
      <xdr:row>18</xdr:row>
      <xdr:rowOff>450273</xdr:rowOff>
    </xdr:from>
    <xdr:to>
      <xdr:col>3</xdr:col>
      <xdr:colOff>5620</xdr:colOff>
      <xdr:row>18</xdr:row>
      <xdr:rowOff>1160318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38FC6623-DBE7-4300-BA66-01850E71A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6426"/>
        <a:stretch/>
      </xdr:blipFill>
      <xdr:spPr>
        <a:xfrm>
          <a:off x="484910" y="29388955"/>
          <a:ext cx="2049164" cy="710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0"/>
  <sheetViews>
    <sheetView workbookViewId="0">
      <selection activeCell="H10" sqref="H10"/>
    </sheetView>
  </sheetViews>
  <sheetFormatPr defaultColWidth="8.85546875" defaultRowHeight="15.75" x14ac:dyDescent="0.25"/>
  <cols>
    <col min="1" max="1" width="8.85546875" style="7"/>
    <col min="2" max="2" width="38.28515625" style="2" customWidth="1"/>
    <col min="3" max="3" width="7.42578125" style="2" bestFit="1" customWidth="1"/>
    <col min="4" max="4" width="8.140625" style="2" bestFit="1" customWidth="1"/>
    <col min="5" max="5" width="20.7109375" style="1" bestFit="1" customWidth="1"/>
    <col min="6" max="16384" width="8.85546875" style="1"/>
  </cols>
  <sheetData>
    <row r="1" spans="1:5" ht="25.9" customHeight="1" x14ac:dyDescent="0.25">
      <c r="A1" s="175" t="s">
        <v>12</v>
      </c>
      <c r="B1" s="175"/>
      <c r="C1" s="175"/>
      <c r="D1" s="175"/>
      <c r="E1" s="175"/>
    </row>
    <row r="2" spans="1:5" ht="16.5" thickBot="1" x14ac:dyDescent="0.3"/>
    <row r="3" spans="1:5" ht="32.25" thickBot="1" x14ac:dyDescent="0.3">
      <c r="A3" s="8" t="s">
        <v>0</v>
      </c>
      <c r="B3" s="9" t="s">
        <v>9</v>
      </c>
      <c r="C3" s="9" t="s">
        <v>7</v>
      </c>
      <c r="D3" s="9" t="s">
        <v>8</v>
      </c>
      <c r="E3" s="10" t="s">
        <v>6</v>
      </c>
    </row>
    <row r="4" spans="1:5" s="4" customFormat="1" x14ac:dyDescent="0.25">
      <c r="A4" s="11">
        <v>1</v>
      </c>
      <c r="B4" s="12" t="e">
        <f>#REF!</f>
        <v>#REF!</v>
      </c>
      <c r="C4" s="12" t="s">
        <v>1</v>
      </c>
      <c r="D4" s="13" t="e">
        <f>SUM(D5:D8)</f>
        <v>#REF!</v>
      </c>
      <c r="E4" s="14" t="e">
        <f>#REF!</f>
        <v>#REF!</v>
      </c>
    </row>
    <row r="5" spans="1:5" s="3" customFormat="1" x14ac:dyDescent="0.25">
      <c r="A5" s="15" t="s">
        <v>13</v>
      </c>
      <c r="B5" s="5" t="e">
        <f>#REF!</f>
        <v>#REF!</v>
      </c>
      <c r="C5" s="5" t="s">
        <v>1</v>
      </c>
      <c r="D5" s="6" t="e">
        <f>#REF!</f>
        <v>#REF!</v>
      </c>
      <c r="E5" s="16" t="e">
        <f>#REF!</f>
        <v>#REF!</v>
      </c>
    </row>
    <row r="6" spans="1:5" s="3" customFormat="1" x14ac:dyDescent="0.25">
      <c r="A6" s="15" t="s">
        <v>15</v>
      </c>
      <c r="B6" s="5" t="e">
        <f>#REF!</f>
        <v>#REF!</v>
      </c>
      <c r="C6" s="5" t="s">
        <v>1</v>
      </c>
      <c r="D6" s="6" t="e">
        <f>#REF!</f>
        <v>#REF!</v>
      </c>
      <c r="E6" s="16" t="e">
        <f>#REF!+#REF!</f>
        <v>#REF!</v>
      </c>
    </row>
    <row r="7" spans="1:5" s="3" customFormat="1" x14ac:dyDescent="0.25">
      <c r="A7" s="15" t="s">
        <v>16</v>
      </c>
      <c r="B7" s="5" t="e">
        <f>#REF!</f>
        <v>#REF!</v>
      </c>
      <c r="C7" s="5" t="s">
        <v>1</v>
      </c>
      <c r="D7" s="6" t="e">
        <f>#REF!</f>
        <v>#REF!</v>
      </c>
      <c r="E7" s="16" t="e">
        <f>#REF!+#REF!</f>
        <v>#REF!</v>
      </c>
    </row>
    <row r="8" spans="1:5" s="3" customFormat="1" ht="16.5" thickBot="1" x14ac:dyDescent="0.3">
      <c r="A8" s="17" t="s">
        <v>17</v>
      </c>
      <c r="B8" s="18" t="e">
        <f>#REF!</f>
        <v>#REF!</v>
      </c>
      <c r="C8" s="18" t="s">
        <v>1</v>
      </c>
      <c r="D8" s="19" t="e">
        <f>#REF!</f>
        <v>#REF!</v>
      </c>
      <c r="E8" s="20" t="e">
        <f>#REF!+#REF!</f>
        <v>#REF!</v>
      </c>
    </row>
    <row r="9" spans="1:5" s="4" customFormat="1" ht="16.5" thickBot="1" x14ac:dyDescent="0.3">
      <c r="A9" s="21">
        <v>2</v>
      </c>
      <c r="B9" s="22" t="e">
        <f>#REF!</f>
        <v>#REF!</v>
      </c>
      <c r="C9" s="22" t="s">
        <v>1</v>
      </c>
      <c r="D9" s="22" t="e">
        <f>#REF!</f>
        <v>#REF!</v>
      </c>
      <c r="E9" s="23" t="e">
        <f>#REF!</f>
        <v>#REF!</v>
      </c>
    </row>
    <row r="10" spans="1:5" s="4" customFormat="1" ht="16.5" thickBot="1" x14ac:dyDescent="0.3">
      <c r="A10" s="21">
        <v>3</v>
      </c>
      <c r="B10" s="22" t="e">
        <f>#REF!</f>
        <v>#REF!</v>
      </c>
      <c r="C10" s="22"/>
      <c r="D10" s="22" t="e">
        <f>#REF!</f>
        <v>#REF!</v>
      </c>
      <c r="E10" s="23" t="e">
        <f>#REF!</f>
        <v>#REF!</v>
      </c>
    </row>
    <row r="11" spans="1:5" s="4" customFormat="1" x14ac:dyDescent="0.25">
      <c r="A11" s="11">
        <v>4</v>
      </c>
      <c r="B11" s="12" t="e">
        <f>#REF!</f>
        <v>#REF!</v>
      </c>
      <c r="C11" s="12" t="s">
        <v>1</v>
      </c>
      <c r="D11" s="13" t="e">
        <f>SUM(D12:D13)</f>
        <v>#REF!</v>
      </c>
      <c r="E11" s="14" t="e">
        <f>#REF!</f>
        <v>#REF!</v>
      </c>
    </row>
    <row r="12" spans="1:5" s="3" customFormat="1" x14ac:dyDescent="0.25">
      <c r="A12" s="15" t="s">
        <v>18</v>
      </c>
      <c r="B12" s="5" t="e">
        <f>#REF!</f>
        <v>#REF!</v>
      </c>
      <c r="C12" s="5" t="s">
        <v>1</v>
      </c>
      <c r="D12" s="6" t="e">
        <f>#REF!</f>
        <v>#REF!</v>
      </c>
      <c r="E12" s="16" t="e">
        <f>#REF!+#REF!</f>
        <v>#REF!</v>
      </c>
    </row>
    <row r="13" spans="1:5" s="3" customFormat="1" ht="16.5" thickBot="1" x14ac:dyDescent="0.3">
      <c r="A13" s="17" t="s">
        <v>19</v>
      </c>
      <c r="B13" s="18" t="e">
        <f>#REF!</f>
        <v>#REF!</v>
      </c>
      <c r="C13" s="18" t="s">
        <v>1</v>
      </c>
      <c r="D13" s="19" t="e">
        <f>#REF!</f>
        <v>#REF!</v>
      </c>
      <c r="E13" s="20" t="e">
        <f>#REF!+#REF!+#REF!</f>
        <v>#REF!</v>
      </c>
    </row>
    <row r="14" spans="1:5" s="4" customFormat="1" x14ac:dyDescent="0.25">
      <c r="A14" s="11">
        <v>5</v>
      </c>
      <c r="B14" s="12" t="e">
        <f>#REF!</f>
        <v>#REF!</v>
      </c>
      <c r="C14" s="12"/>
      <c r="D14" s="13" t="e">
        <f>SUM(D15:D22)</f>
        <v>#REF!</v>
      </c>
      <c r="E14" s="14" t="e">
        <f>#REF!</f>
        <v>#REF!</v>
      </c>
    </row>
    <row r="15" spans="1:5" s="3" customFormat="1" ht="32.450000000000003" customHeight="1" x14ac:dyDescent="0.25">
      <c r="A15" s="15" t="s">
        <v>20</v>
      </c>
      <c r="B15" s="5" t="e">
        <f>#REF!</f>
        <v>#REF!</v>
      </c>
      <c r="C15" s="5" t="s">
        <v>1</v>
      </c>
      <c r="D15" s="6" t="e">
        <f>#REF!</f>
        <v>#REF!</v>
      </c>
      <c r="E15" s="16" t="e">
        <f>#REF!+#REF!</f>
        <v>#REF!</v>
      </c>
    </row>
    <row r="16" spans="1:5" s="3" customFormat="1" ht="46.9" customHeight="1" x14ac:dyDescent="0.25">
      <c r="A16" s="15" t="s">
        <v>21</v>
      </c>
      <c r="B16" s="5" t="e">
        <f>#REF!</f>
        <v>#REF!</v>
      </c>
      <c r="C16" s="5" t="s">
        <v>1</v>
      </c>
      <c r="D16" s="6" t="e">
        <f>#REF!</f>
        <v>#REF!</v>
      </c>
      <c r="E16" s="16" t="e">
        <f>#REF!+#REF!+#REF!</f>
        <v>#REF!</v>
      </c>
    </row>
    <row r="17" spans="1:5" s="3" customFormat="1" ht="30" customHeight="1" x14ac:dyDescent="0.25">
      <c r="A17" s="15" t="s">
        <v>22</v>
      </c>
      <c r="B17" s="5" t="e">
        <f>#REF!</f>
        <v>#REF!</v>
      </c>
      <c r="C17" s="5" t="s">
        <v>1</v>
      </c>
      <c r="D17" s="6" t="e">
        <f>#REF!</f>
        <v>#REF!</v>
      </c>
      <c r="E17" s="16" t="e">
        <f>#REF!+#REF!</f>
        <v>#REF!</v>
      </c>
    </row>
    <row r="18" spans="1:5" s="3" customFormat="1" x14ac:dyDescent="0.25">
      <c r="A18" s="15" t="s">
        <v>23</v>
      </c>
      <c r="B18" s="5" t="e">
        <f>#REF!</f>
        <v>#REF!</v>
      </c>
      <c r="C18" s="5" t="s">
        <v>1</v>
      </c>
      <c r="D18" s="6" t="e">
        <f>#REF!</f>
        <v>#REF!</v>
      </c>
      <c r="E18" s="16" t="e">
        <f>#REF!+#REF!</f>
        <v>#REF!</v>
      </c>
    </row>
    <row r="19" spans="1:5" s="3" customFormat="1" x14ac:dyDescent="0.25">
      <c r="A19" s="15" t="s">
        <v>14</v>
      </c>
      <c r="B19" s="5" t="e">
        <f>#REF!</f>
        <v>#REF!</v>
      </c>
      <c r="C19" s="5" t="s">
        <v>1</v>
      </c>
      <c r="D19" s="6" t="e">
        <f>#REF!</f>
        <v>#REF!</v>
      </c>
      <c r="E19" s="16" t="e">
        <f>#REF!+#REF!+#REF!</f>
        <v>#REF!</v>
      </c>
    </row>
    <row r="20" spans="1:5" s="3" customFormat="1" x14ac:dyDescent="0.25">
      <c r="A20" s="15" t="s">
        <v>24</v>
      </c>
      <c r="B20" s="5" t="e">
        <f>#REF!</f>
        <v>#REF!</v>
      </c>
      <c r="C20" s="5" t="s">
        <v>1</v>
      </c>
      <c r="D20" s="6" t="e">
        <f>#REF!</f>
        <v>#REF!</v>
      </c>
      <c r="E20" s="16" t="e">
        <f>#REF!+#REF!</f>
        <v>#REF!</v>
      </c>
    </row>
    <row r="21" spans="1:5" s="3" customFormat="1" x14ac:dyDescent="0.25">
      <c r="A21" s="15" t="s">
        <v>25</v>
      </c>
      <c r="B21" s="5" t="e">
        <f>#REF!</f>
        <v>#REF!</v>
      </c>
      <c r="C21" s="5" t="s">
        <v>1</v>
      </c>
      <c r="D21" s="6" t="e">
        <f>#REF!</f>
        <v>#REF!</v>
      </c>
      <c r="E21" s="16" t="e">
        <f>#REF!+#REF!+#REF!</f>
        <v>#REF!</v>
      </c>
    </row>
    <row r="22" spans="1:5" s="3" customFormat="1" x14ac:dyDescent="0.25">
      <c r="A22" s="15" t="s">
        <v>26</v>
      </c>
      <c r="B22" s="5" t="e">
        <f>#REF!</f>
        <v>#REF!</v>
      </c>
      <c r="C22" s="5" t="s">
        <v>1</v>
      </c>
      <c r="D22" s="6" t="e">
        <f>#REF!</f>
        <v>#REF!</v>
      </c>
      <c r="E22" s="16" t="e">
        <f>#REF!+#REF!+#REF!</f>
        <v>#REF!</v>
      </c>
    </row>
    <row r="23" spans="1:5" s="3" customFormat="1" x14ac:dyDescent="0.25">
      <c r="A23" s="15" t="s">
        <v>30</v>
      </c>
      <c r="B23" s="5" t="e">
        <f>#REF!</f>
        <v>#REF!</v>
      </c>
      <c r="C23" s="5" t="s">
        <v>1</v>
      </c>
      <c r="D23" s="6" t="e">
        <f>#REF!</f>
        <v>#REF!</v>
      </c>
      <c r="E23" s="16" t="e">
        <f>#REF!+#REF!</f>
        <v>#REF!</v>
      </c>
    </row>
    <row r="24" spans="1:5" s="3" customFormat="1" ht="33" customHeight="1" thickBot="1" x14ac:dyDescent="0.3">
      <c r="A24" s="15" t="s">
        <v>31</v>
      </c>
      <c r="B24" s="33" t="e">
        <f>#REF!</f>
        <v>#REF!</v>
      </c>
      <c r="C24" s="33" t="s">
        <v>1</v>
      </c>
      <c r="D24" s="34" t="e">
        <f>#REF!</f>
        <v>#REF!</v>
      </c>
      <c r="E24" s="35" t="e">
        <f>#REF!+#REF!</f>
        <v>#REF!</v>
      </c>
    </row>
    <row r="25" spans="1:5" s="4" customFormat="1" x14ac:dyDescent="0.25">
      <c r="A25" s="11">
        <v>6</v>
      </c>
      <c r="B25" s="12" t="e">
        <f>#REF!</f>
        <v>#REF!</v>
      </c>
      <c r="C25" s="12" t="s">
        <v>1</v>
      </c>
      <c r="D25" s="13" t="e">
        <f>D26+D27</f>
        <v>#REF!</v>
      </c>
      <c r="E25" s="14" t="e">
        <f>#REF!</f>
        <v>#REF!</v>
      </c>
    </row>
    <row r="26" spans="1:5" s="3" customFormat="1" x14ac:dyDescent="0.25">
      <c r="A26" s="15" t="s">
        <v>27</v>
      </c>
      <c r="B26" s="5" t="e">
        <f>#REF!</f>
        <v>#REF!</v>
      </c>
      <c r="C26" s="5" t="s">
        <v>1</v>
      </c>
      <c r="D26" s="6" t="e">
        <f>#REF!</f>
        <v>#REF!</v>
      </c>
      <c r="E26" s="16" t="e">
        <f>#REF!+#REF!+#REF!</f>
        <v>#REF!</v>
      </c>
    </row>
    <row r="27" spans="1:5" s="3" customFormat="1" x14ac:dyDescent="0.25">
      <c r="A27" s="15" t="s">
        <v>28</v>
      </c>
      <c r="B27" s="5" t="e">
        <f>#REF!</f>
        <v>#REF!</v>
      </c>
      <c r="C27" s="5" t="s">
        <v>1</v>
      </c>
      <c r="D27" s="6" t="e">
        <f>#REF!</f>
        <v>#REF!</v>
      </c>
      <c r="E27" s="16" t="e">
        <f>#REF!+#REF!</f>
        <v>#REF!</v>
      </c>
    </row>
    <row r="28" spans="1:5" s="4" customFormat="1" ht="16.5" thickBot="1" x14ac:dyDescent="0.3">
      <c r="A28" s="28"/>
      <c r="B28" s="29" t="s">
        <v>10</v>
      </c>
      <c r="C28" s="29"/>
      <c r="D28" s="30"/>
      <c r="E28" s="31" t="e">
        <f>E25+E14+E11+E10+E9+E4</f>
        <v>#REF!</v>
      </c>
    </row>
    <row r="29" spans="1:5" s="4" customFormat="1" ht="32.25" thickBot="1" x14ac:dyDescent="0.3">
      <c r="A29" s="21" t="s">
        <v>29</v>
      </c>
      <c r="B29" s="22" t="s">
        <v>4</v>
      </c>
      <c r="C29" s="22" t="s">
        <v>5</v>
      </c>
      <c r="D29" s="32">
        <v>5.5</v>
      </c>
      <c r="E29" s="23" t="e">
        <f>E28*D29/100</f>
        <v>#REF!</v>
      </c>
    </row>
    <row r="30" spans="1:5" ht="32.25" thickBot="1" x14ac:dyDescent="0.3">
      <c r="A30" s="24"/>
      <c r="B30" s="25" t="s">
        <v>11</v>
      </c>
      <c r="C30" s="26"/>
      <c r="D30" s="26"/>
      <c r="E30" s="27" t="e">
        <f>E28+E29</f>
        <v>#REF!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"/>
  <sheetViews>
    <sheetView view="pageBreakPreview" zoomScale="85" zoomScaleNormal="100" zoomScaleSheetLayoutView="85" workbookViewId="0">
      <selection activeCell="D36" sqref="D36"/>
    </sheetView>
  </sheetViews>
  <sheetFormatPr defaultRowHeight="15" x14ac:dyDescent="0.25"/>
  <cols>
    <col min="1" max="1" width="4.85546875" customWidth="1"/>
    <col min="2" max="2" width="15.28515625" customWidth="1"/>
    <col min="3" max="3" width="18.85546875" style="36" customWidth="1"/>
    <col min="4" max="5" width="10.140625" bestFit="1" customWidth="1"/>
    <col min="6" max="6" width="10.140625" customWidth="1"/>
    <col min="7" max="8" width="8.7109375" customWidth="1"/>
    <col min="9" max="9" width="15" customWidth="1"/>
    <col min="10" max="10" width="17.5703125" customWidth="1"/>
    <col min="11" max="11" width="14.28515625" style="36" customWidth="1"/>
    <col min="12" max="12" width="18.42578125" customWidth="1"/>
    <col min="13" max="13" width="18.42578125" hidden="1" customWidth="1"/>
    <col min="14" max="14" width="13.140625" bestFit="1" customWidth="1"/>
    <col min="15" max="15" width="9.5703125" bestFit="1" customWidth="1"/>
    <col min="16" max="16" width="13.42578125" customWidth="1"/>
  </cols>
  <sheetData>
    <row r="1" spans="1:16" x14ac:dyDescent="0.25">
      <c r="A1" s="187" t="s">
        <v>49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37"/>
    </row>
    <row r="3" spans="1:16" x14ac:dyDescent="0.25">
      <c r="A3" s="186" t="s">
        <v>0</v>
      </c>
      <c r="B3" s="184"/>
      <c r="C3" s="186" t="s">
        <v>37</v>
      </c>
      <c r="D3" s="188" t="s">
        <v>33</v>
      </c>
      <c r="E3" s="188"/>
      <c r="F3" s="188"/>
      <c r="G3" s="186" t="s">
        <v>36</v>
      </c>
      <c r="H3" s="39"/>
      <c r="I3" s="188" t="s">
        <v>43</v>
      </c>
      <c r="J3" s="186" t="s">
        <v>47</v>
      </c>
      <c r="K3" s="186" t="s">
        <v>46</v>
      </c>
      <c r="L3" s="186" t="s">
        <v>48</v>
      </c>
      <c r="M3" s="183" t="s">
        <v>59</v>
      </c>
    </row>
    <row r="4" spans="1:16" ht="45.75" thickBot="1" x14ac:dyDescent="0.3">
      <c r="A4" s="184"/>
      <c r="B4" s="185"/>
      <c r="C4" s="184"/>
      <c r="D4" s="45" t="s">
        <v>34</v>
      </c>
      <c r="E4" s="45" t="s">
        <v>35</v>
      </c>
      <c r="F4" s="44" t="s">
        <v>44</v>
      </c>
      <c r="G4" s="184"/>
      <c r="H4" s="44"/>
      <c r="I4" s="189"/>
      <c r="J4" s="184"/>
      <c r="K4" s="184"/>
      <c r="L4" s="184"/>
      <c r="M4" s="183"/>
    </row>
    <row r="5" spans="1:16" s="65" customFormat="1" x14ac:dyDescent="0.25">
      <c r="A5" s="46">
        <v>1</v>
      </c>
      <c r="B5" s="176" t="s">
        <v>55</v>
      </c>
      <c r="C5" s="47" t="s">
        <v>56</v>
      </c>
      <c r="D5" s="48">
        <v>45170</v>
      </c>
      <c r="E5" s="48">
        <v>45292</v>
      </c>
      <c r="F5" s="49">
        <f>(E5-D5)/30</f>
        <v>4.0666666666666664</v>
      </c>
      <c r="G5" s="50">
        <v>1</v>
      </c>
      <c r="H5" s="50">
        <v>1</v>
      </c>
      <c r="I5" s="51">
        <v>270000</v>
      </c>
      <c r="J5" s="52">
        <f>I5/0.406*G5*F5*H5</f>
        <v>2704433.4975369456</v>
      </c>
      <c r="K5" s="53">
        <f>J5*0.25</f>
        <v>676108.37438423641</v>
      </c>
      <c r="L5" s="54">
        <f t="shared" ref="L5" si="0">J5+K5</f>
        <v>3380541.8719211821</v>
      </c>
      <c r="M5" s="182" t="e">
        <f>УБКЗ!E11</f>
        <v>#REF!</v>
      </c>
      <c r="N5" s="64"/>
    </row>
    <row r="6" spans="1:16" s="65" customFormat="1" ht="30.75" thickBot="1" x14ac:dyDescent="0.3">
      <c r="A6" s="55">
        <v>2</v>
      </c>
      <c r="B6" s="181"/>
      <c r="C6" s="56" t="s">
        <v>41</v>
      </c>
      <c r="D6" s="57">
        <v>45170</v>
      </c>
      <c r="E6" s="57">
        <v>45292</v>
      </c>
      <c r="F6" s="58">
        <f t="shared" ref="F6" si="1">(E6-D6)/30</f>
        <v>4.0666666666666664</v>
      </c>
      <c r="G6" s="59">
        <f>5</f>
        <v>5</v>
      </c>
      <c r="H6" s="59">
        <v>1</v>
      </c>
      <c r="I6" s="60">
        <f>I11</f>
        <v>165000</v>
      </c>
      <c r="J6" s="61">
        <f t="shared" ref="J6:J22" si="2">I6/0.406*G6*F6*H6</f>
        <v>8263546.7980295559</v>
      </c>
      <c r="K6" s="62">
        <f t="shared" ref="K6:K22" si="3">J6*0.25</f>
        <v>2065886.699507389</v>
      </c>
      <c r="L6" s="63">
        <f t="shared" ref="L6:L7" si="4">J6+K6</f>
        <v>10329433.497536944</v>
      </c>
      <c r="M6" s="182"/>
      <c r="N6" s="66"/>
      <c r="O6" s="66"/>
      <c r="P6" s="66"/>
    </row>
    <row r="7" spans="1:16" s="65" customFormat="1" ht="27.6" customHeight="1" x14ac:dyDescent="0.25">
      <c r="A7" s="46">
        <v>3</v>
      </c>
      <c r="B7" s="176" t="s">
        <v>57</v>
      </c>
      <c r="C7" s="47" t="s">
        <v>58</v>
      </c>
      <c r="D7" s="48">
        <v>45170</v>
      </c>
      <c r="E7" s="48">
        <v>45444</v>
      </c>
      <c r="F7" s="49">
        <f>(E7-D7)/30</f>
        <v>9.1333333333333329</v>
      </c>
      <c r="G7" s="50">
        <v>2</v>
      </c>
      <c r="H7" s="50">
        <v>1</v>
      </c>
      <c r="I7" s="51">
        <f>I5</f>
        <v>270000</v>
      </c>
      <c r="J7" s="52">
        <f t="shared" si="2"/>
        <v>12147783.251231525</v>
      </c>
      <c r="K7" s="53">
        <f t="shared" si="3"/>
        <v>3036945.8128078813</v>
      </c>
      <c r="L7" s="54">
        <f t="shared" si="4"/>
        <v>15184729.064039405</v>
      </c>
      <c r="M7" s="66"/>
    </row>
    <row r="8" spans="1:16" s="65" customFormat="1" ht="30.75" thickBot="1" x14ac:dyDescent="0.3">
      <c r="A8" s="55">
        <v>4</v>
      </c>
      <c r="B8" s="181"/>
      <c r="C8" s="56" t="s">
        <v>41</v>
      </c>
      <c r="D8" s="57">
        <v>45170</v>
      </c>
      <c r="E8" s="57">
        <v>45444</v>
      </c>
      <c r="F8" s="58">
        <f t="shared" ref="F8" si="5">(E8-D8)/30</f>
        <v>9.1333333333333329</v>
      </c>
      <c r="G8" s="59">
        <v>10</v>
      </c>
      <c r="H8" s="59">
        <v>1</v>
      </c>
      <c r="I8" s="60">
        <f>I6</f>
        <v>165000</v>
      </c>
      <c r="J8" s="61">
        <f t="shared" si="2"/>
        <v>37118226.600985222</v>
      </c>
      <c r="K8" s="62">
        <f t="shared" si="3"/>
        <v>9279556.6502463054</v>
      </c>
      <c r="L8" s="63">
        <f t="shared" ref="L8:L9" si="6">J8+K8</f>
        <v>46397783.251231529</v>
      </c>
      <c r="M8" s="66"/>
    </row>
    <row r="9" spans="1:16" s="65" customFormat="1" ht="27.6" customHeight="1" x14ac:dyDescent="0.25">
      <c r="A9" s="46">
        <v>5</v>
      </c>
      <c r="B9" s="176" t="s">
        <v>60</v>
      </c>
      <c r="C9" s="47" t="s">
        <v>61</v>
      </c>
      <c r="D9" s="48">
        <v>45170</v>
      </c>
      <c r="E9" s="48">
        <v>45444</v>
      </c>
      <c r="F9" s="49">
        <f>(E9-D9)/30</f>
        <v>9.1333333333333329</v>
      </c>
      <c r="G9" s="50">
        <v>2</v>
      </c>
      <c r="H9" s="50">
        <v>1</v>
      </c>
      <c r="I9" s="51">
        <f>I7</f>
        <v>270000</v>
      </c>
      <c r="J9" s="52">
        <f t="shared" si="2"/>
        <v>12147783.251231525</v>
      </c>
      <c r="K9" s="53">
        <f t="shared" si="3"/>
        <v>3036945.8128078813</v>
      </c>
      <c r="L9" s="54">
        <f t="shared" si="6"/>
        <v>15184729.064039405</v>
      </c>
      <c r="M9" s="66"/>
    </row>
    <row r="10" spans="1:16" s="65" customFormat="1" ht="30.75" thickBot="1" x14ac:dyDescent="0.3">
      <c r="A10" s="73">
        <v>6</v>
      </c>
      <c r="B10" s="177"/>
      <c r="C10" s="74" t="s">
        <v>41</v>
      </c>
      <c r="D10" s="75">
        <v>45170</v>
      </c>
      <c r="E10" s="75">
        <v>45444</v>
      </c>
      <c r="F10" s="76">
        <f t="shared" ref="F10" si="7">(E10-D10)/30</f>
        <v>9.1333333333333329</v>
      </c>
      <c r="G10" s="77">
        <v>5</v>
      </c>
      <c r="H10" s="77">
        <v>1</v>
      </c>
      <c r="I10" s="78">
        <f>I8</f>
        <v>165000</v>
      </c>
      <c r="J10" s="79">
        <f t="shared" si="2"/>
        <v>18559113.300492611</v>
      </c>
      <c r="K10" s="80">
        <f t="shared" si="3"/>
        <v>4639778.3251231527</v>
      </c>
      <c r="L10" s="81">
        <f t="shared" ref="L10" si="8">J10+K10</f>
        <v>23198891.625615764</v>
      </c>
      <c r="M10" s="66"/>
    </row>
    <row r="11" spans="1:16" s="65" customFormat="1" x14ac:dyDescent="0.25">
      <c r="A11" s="46">
        <v>7</v>
      </c>
      <c r="B11" s="178" t="s">
        <v>63</v>
      </c>
      <c r="C11" s="47" t="s">
        <v>32</v>
      </c>
      <c r="D11" s="48">
        <v>45170</v>
      </c>
      <c r="E11" s="48">
        <v>45444</v>
      </c>
      <c r="F11" s="49">
        <f>(E11-D11)/30</f>
        <v>9.1333333333333329</v>
      </c>
      <c r="G11" s="50">
        <v>4</v>
      </c>
      <c r="H11" s="50">
        <v>0.6</v>
      </c>
      <c r="I11" s="52">
        <v>165000</v>
      </c>
      <c r="J11" s="52">
        <f t="shared" si="2"/>
        <v>8908374.3842364512</v>
      </c>
      <c r="K11" s="53">
        <f t="shared" si="3"/>
        <v>2227093.5960591128</v>
      </c>
      <c r="L11" s="54">
        <f>J11+K11</f>
        <v>11135467.980295565</v>
      </c>
      <c r="M11" s="66"/>
      <c r="N11" s="64">
        <f>6995.24*1.2*22</f>
        <v>184674.33599999998</v>
      </c>
      <c r="O11" s="65" t="s">
        <v>53</v>
      </c>
    </row>
    <row r="12" spans="1:16" s="65" customFormat="1" x14ac:dyDescent="0.25">
      <c r="A12" s="86">
        <v>8</v>
      </c>
      <c r="B12" s="179"/>
      <c r="C12" s="68" t="s">
        <v>38</v>
      </c>
      <c r="D12" s="41">
        <v>45170</v>
      </c>
      <c r="E12" s="41">
        <v>45444</v>
      </c>
      <c r="F12" s="42">
        <f t="shared" ref="F12:F22" si="9">(E12-D12)/30</f>
        <v>9.1333333333333329</v>
      </c>
      <c r="G12" s="67">
        <v>4</v>
      </c>
      <c r="H12" s="67">
        <v>0.6</v>
      </c>
      <c r="I12" s="69">
        <f>I11</f>
        <v>165000</v>
      </c>
      <c r="J12" s="70">
        <f t="shared" si="2"/>
        <v>8908374.3842364512</v>
      </c>
      <c r="K12" s="71">
        <f t="shared" si="3"/>
        <v>2227093.5960591128</v>
      </c>
      <c r="L12" s="87">
        <f t="shared" ref="L12:L18" si="10">J12+K12</f>
        <v>11135467.980295565</v>
      </c>
      <c r="M12" s="66"/>
    </row>
    <row r="13" spans="1:16" s="65" customFormat="1" x14ac:dyDescent="0.25">
      <c r="A13" s="86">
        <v>9</v>
      </c>
      <c r="B13" s="179"/>
      <c r="C13" s="72" t="s">
        <v>40</v>
      </c>
      <c r="D13" s="41">
        <v>45170</v>
      </c>
      <c r="E13" s="41">
        <v>45444</v>
      </c>
      <c r="F13" s="42">
        <f>(E13-D13)/30</f>
        <v>9.1333333333333329</v>
      </c>
      <c r="G13" s="67">
        <v>2</v>
      </c>
      <c r="H13" s="67">
        <v>0.6</v>
      </c>
      <c r="I13" s="69">
        <v>182500</v>
      </c>
      <c r="J13" s="70">
        <f t="shared" si="2"/>
        <v>4926600.9852216747</v>
      </c>
      <c r="K13" s="71">
        <f t="shared" si="3"/>
        <v>1231650.2463054187</v>
      </c>
      <c r="L13" s="87">
        <f>J13+K13</f>
        <v>6158251.2315270938</v>
      </c>
      <c r="M13" s="66"/>
      <c r="N13" s="66">
        <f>N11/0.406</f>
        <v>454862.89655172406</v>
      </c>
    </row>
    <row r="14" spans="1:16" s="65" customFormat="1" x14ac:dyDescent="0.25">
      <c r="A14" s="86">
        <v>10</v>
      </c>
      <c r="B14" s="179"/>
      <c r="C14" s="40" t="s">
        <v>62</v>
      </c>
      <c r="D14" s="41">
        <v>45170</v>
      </c>
      <c r="E14" s="41">
        <v>45444</v>
      </c>
      <c r="F14" s="42">
        <f>(E14-D14)/30</f>
        <v>9.1333333333333329</v>
      </c>
      <c r="G14" s="67">
        <v>2</v>
      </c>
      <c r="H14" s="67">
        <v>0.6</v>
      </c>
      <c r="I14" s="69">
        <f>I13</f>
        <v>182500</v>
      </c>
      <c r="J14" s="70">
        <f t="shared" si="2"/>
        <v>4926600.9852216747</v>
      </c>
      <c r="K14" s="71">
        <f t="shared" si="3"/>
        <v>1231650.2463054187</v>
      </c>
      <c r="L14" s="87">
        <f>J14+K14</f>
        <v>6158251.2315270938</v>
      </c>
      <c r="M14" s="66"/>
      <c r="N14" s="66">
        <f>N13*1.1</f>
        <v>500349.1862068965</v>
      </c>
    </row>
    <row r="15" spans="1:16" s="65" customFormat="1" x14ac:dyDescent="0.25">
      <c r="A15" s="86">
        <v>11</v>
      </c>
      <c r="B15" s="179"/>
      <c r="C15" s="68" t="s">
        <v>39</v>
      </c>
      <c r="D15" s="41">
        <v>45170</v>
      </c>
      <c r="E15" s="41">
        <v>45444</v>
      </c>
      <c r="F15" s="42">
        <f t="shared" si="9"/>
        <v>9.1333333333333329</v>
      </c>
      <c r="G15" s="67">
        <v>2</v>
      </c>
      <c r="H15" s="67">
        <v>0.6</v>
      </c>
      <c r="I15" s="69">
        <f>182500</f>
        <v>182500</v>
      </c>
      <c r="J15" s="70">
        <f t="shared" si="2"/>
        <v>4926600.9852216747</v>
      </c>
      <c r="K15" s="71">
        <f t="shared" si="3"/>
        <v>1231650.2463054187</v>
      </c>
      <c r="L15" s="87">
        <f t="shared" si="10"/>
        <v>6158251.2315270938</v>
      </c>
      <c r="M15" s="66"/>
    </row>
    <row r="16" spans="1:16" s="65" customFormat="1" x14ac:dyDescent="0.25">
      <c r="A16" s="86">
        <v>12</v>
      </c>
      <c r="B16" s="179"/>
      <c r="C16" s="68" t="s">
        <v>51</v>
      </c>
      <c r="D16" s="41">
        <v>45170</v>
      </c>
      <c r="E16" s="41">
        <v>45444</v>
      </c>
      <c r="F16" s="42">
        <f t="shared" ref="F16:F17" si="11">(E16-D16)/30</f>
        <v>9.1333333333333329</v>
      </c>
      <c r="G16" s="67">
        <v>2</v>
      </c>
      <c r="H16" s="67">
        <v>0.6</v>
      </c>
      <c r="I16" s="69">
        <f>I15</f>
        <v>182500</v>
      </c>
      <c r="J16" s="70">
        <f t="shared" si="2"/>
        <v>4926600.9852216747</v>
      </c>
      <c r="K16" s="71">
        <f t="shared" si="3"/>
        <v>1231650.2463054187</v>
      </c>
      <c r="L16" s="87"/>
      <c r="M16" s="66"/>
    </row>
    <row r="17" spans="1:13" s="65" customFormat="1" x14ac:dyDescent="0.25">
      <c r="A17" s="86">
        <v>13</v>
      </c>
      <c r="B17" s="179"/>
      <c r="C17" s="68" t="s">
        <v>52</v>
      </c>
      <c r="D17" s="41">
        <v>45170</v>
      </c>
      <c r="E17" s="41">
        <v>45444</v>
      </c>
      <c r="F17" s="42">
        <f t="shared" si="11"/>
        <v>9.1333333333333329</v>
      </c>
      <c r="G17" s="67">
        <v>1</v>
      </c>
      <c r="H17" s="67">
        <v>0.6</v>
      </c>
      <c r="I17" s="69">
        <f>I16</f>
        <v>182500</v>
      </c>
      <c r="J17" s="70">
        <f t="shared" si="2"/>
        <v>2463300.4926108373</v>
      </c>
      <c r="K17" s="71">
        <f t="shared" si="3"/>
        <v>615825.12315270933</v>
      </c>
      <c r="L17" s="87"/>
      <c r="M17" s="66"/>
    </row>
    <row r="18" spans="1:13" s="65" customFormat="1" x14ac:dyDescent="0.25">
      <c r="A18" s="86">
        <v>14</v>
      </c>
      <c r="B18" s="179"/>
      <c r="C18" s="72" t="s">
        <v>42</v>
      </c>
      <c r="D18" s="41">
        <v>45170</v>
      </c>
      <c r="E18" s="41">
        <v>45444</v>
      </c>
      <c r="F18" s="42">
        <f t="shared" si="9"/>
        <v>9.1333333333333329</v>
      </c>
      <c r="G18" s="67">
        <v>1</v>
      </c>
      <c r="H18" s="67">
        <v>0.6</v>
      </c>
      <c r="I18" s="69">
        <v>307000</v>
      </c>
      <c r="J18" s="70">
        <f t="shared" si="2"/>
        <v>4143743.8423645315</v>
      </c>
      <c r="K18" s="71">
        <f t="shared" si="3"/>
        <v>1035935.9605911329</v>
      </c>
      <c r="L18" s="87">
        <f t="shared" si="10"/>
        <v>5179679.8029556647</v>
      </c>
      <c r="M18" s="66"/>
    </row>
    <row r="19" spans="1:13" s="65" customFormat="1" ht="45" x14ac:dyDescent="0.25">
      <c r="A19" s="86">
        <v>15</v>
      </c>
      <c r="B19" s="179"/>
      <c r="C19" s="72" t="s">
        <v>45</v>
      </c>
      <c r="D19" s="41">
        <v>45170</v>
      </c>
      <c r="E19" s="41">
        <v>45444</v>
      </c>
      <c r="F19" s="42">
        <f t="shared" si="9"/>
        <v>9.1333333333333329</v>
      </c>
      <c r="G19" s="67">
        <v>3</v>
      </c>
      <c r="H19" s="67">
        <v>0.6</v>
      </c>
      <c r="I19" s="69">
        <v>250000</v>
      </c>
      <c r="J19" s="70">
        <f t="shared" si="2"/>
        <v>10123152.709359607</v>
      </c>
      <c r="K19" s="71">
        <f t="shared" si="3"/>
        <v>2530788.1773399017</v>
      </c>
      <c r="L19" s="87">
        <f>J19+K19</f>
        <v>12653940.886699509</v>
      </c>
      <c r="M19" s="66"/>
    </row>
    <row r="20" spans="1:13" s="65" customFormat="1" ht="30" x14ac:dyDescent="0.25">
      <c r="A20" s="86">
        <v>16</v>
      </c>
      <c r="B20" s="179"/>
      <c r="C20" s="40" t="s">
        <v>64</v>
      </c>
      <c r="D20" s="41">
        <v>45170</v>
      </c>
      <c r="E20" s="41">
        <v>45444</v>
      </c>
      <c r="F20" s="42">
        <f>(E20-D20)/30*0.3</f>
        <v>2.7399999999999998</v>
      </c>
      <c r="G20" s="67">
        <v>1</v>
      </c>
      <c r="H20" s="67">
        <v>0.6</v>
      </c>
      <c r="I20" s="69">
        <v>500000</v>
      </c>
      <c r="J20" s="70">
        <f t="shared" si="2"/>
        <v>2024630.5418719209</v>
      </c>
      <c r="K20" s="71">
        <f t="shared" si="3"/>
        <v>506157.63546798023</v>
      </c>
      <c r="L20" s="87">
        <f t="shared" ref="L20:L22" si="12">J20+K20</f>
        <v>2530788.1773399012</v>
      </c>
      <c r="M20" s="66"/>
    </row>
    <row r="21" spans="1:13" s="65" customFormat="1" ht="30" x14ac:dyDescent="0.25">
      <c r="A21" s="86">
        <v>17</v>
      </c>
      <c r="B21" s="179"/>
      <c r="C21" s="40" t="s">
        <v>64</v>
      </c>
      <c r="D21" s="41">
        <v>45170</v>
      </c>
      <c r="E21" s="41">
        <v>45444</v>
      </c>
      <c r="F21" s="42">
        <f>(E21-D21)/30*0.3</f>
        <v>2.7399999999999998</v>
      </c>
      <c r="G21" s="67">
        <v>1</v>
      </c>
      <c r="H21" s="67">
        <v>0.6</v>
      </c>
      <c r="I21" s="69">
        <v>500000</v>
      </c>
      <c r="J21" s="70">
        <f t="shared" si="2"/>
        <v>2024630.5418719209</v>
      </c>
      <c r="K21" s="71">
        <f t="shared" si="3"/>
        <v>506157.63546798023</v>
      </c>
      <c r="L21" s="87">
        <f t="shared" si="12"/>
        <v>2530788.1773399012</v>
      </c>
      <c r="M21" s="66"/>
    </row>
    <row r="22" spans="1:13" s="65" customFormat="1" ht="15.75" thickBot="1" x14ac:dyDescent="0.3">
      <c r="A22" s="55">
        <v>18</v>
      </c>
      <c r="B22" s="180"/>
      <c r="C22" s="88" t="s">
        <v>65</v>
      </c>
      <c r="D22" s="57">
        <v>45170</v>
      </c>
      <c r="E22" s="57">
        <v>45444</v>
      </c>
      <c r="F22" s="58">
        <f t="shared" si="9"/>
        <v>9.1333333333333329</v>
      </c>
      <c r="G22" s="59">
        <v>1</v>
      </c>
      <c r="H22" s="67">
        <v>0.6</v>
      </c>
      <c r="I22" s="60">
        <v>350000</v>
      </c>
      <c r="J22" s="61">
        <f t="shared" si="2"/>
        <v>4724137.9310344812</v>
      </c>
      <c r="K22" s="62">
        <f t="shared" si="3"/>
        <v>1181034.4827586203</v>
      </c>
      <c r="L22" s="63">
        <f t="shared" si="12"/>
        <v>5905172.4137931019</v>
      </c>
      <c r="M22" s="66"/>
    </row>
    <row r="23" spans="1:13" s="65" customFormat="1" ht="45.75" thickBot="1" x14ac:dyDescent="0.3">
      <c r="A23" s="89">
        <v>19</v>
      </c>
      <c r="B23" s="90" t="s">
        <v>66</v>
      </c>
      <c r="C23" s="91"/>
      <c r="D23" s="92">
        <v>45170</v>
      </c>
      <c r="E23" s="92">
        <v>45444</v>
      </c>
      <c r="F23" s="93">
        <f>(E23-D23)/30</f>
        <v>9.1333333333333329</v>
      </c>
      <c r="G23" s="94">
        <f>SUM(G5:G22)</f>
        <v>49</v>
      </c>
      <c r="H23" s="94"/>
      <c r="I23" s="95"/>
      <c r="J23" s="96">
        <v>50000</v>
      </c>
      <c r="K23" s="97"/>
      <c r="L23" s="98">
        <f>J23*G23</f>
        <v>2450000</v>
      </c>
      <c r="M23" s="66"/>
    </row>
    <row r="24" spans="1:13" x14ac:dyDescent="0.25">
      <c r="A24" s="82"/>
      <c r="B24" s="82"/>
      <c r="C24" s="83" t="s">
        <v>3</v>
      </c>
      <c r="D24" s="82"/>
      <c r="E24" s="82"/>
      <c r="F24" s="82"/>
      <c r="G24" s="82"/>
      <c r="H24" s="82"/>
      <c r="I24" s="82"/>
      <c r="J24" s="82"/>
      <c r="K24" s="84"/>
      <c r="L24" s="85">
        <f>SUM(L5:L23)</f>
        <v>185672167.48768473</v>
      </c>
      <c r="M24" s="43"/>
    </row>
    <row r="25" spans="1:13" x14ac:dyDescent="0.25">
      <c r="D25" t="s">
        <v>50</v>
      </c>
      <c r="L25" s="136">
        <f>L24-L6-L8-L10</f>
        <v>105746059.11330049</v>
      </c>
    </row>
    <row r="26" spans="1:13" x14ac:dyDescent="0.25">
      <c r="L26" s="136">
        <f>L24-L25</f>
        <v>79926108.374384239</v>
      </c>
    </row>
  </sheetData>
  <mergeCells count="16">
    <mergeCell ref="A3:A4"/>
    <mergeCell ref="L3:L4"/>
    <mergeCell ref="A1:L1"/>
    <mergeCell ref="G3:G4"/>
    <mergeCell ref="C3:C4"/>
    <mergeCell ref="D3:F3"/>
    <mergeCell ref="K3:K4"/>
    <mergeCell ref="J3:J4"/>
    <mergeCell ref="I3:I4"/>
    <mergeCell ref="B9:B10"/>
    <mergeCell ref="B11:B22"/>
    <mergeCell ref="B5:B6"/>
    <mergeCell ref="M5:M6"/>
    <mergeCell ref="M3:M4"/>
    <mergeCell ref="B7:B8"/>
    <mergeCell ref="B3:B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56"/>
  <sheetViews>
    <sheetView topLeftCell="A22" workbookViewId="0">
      <selection activeCell="B31" sqref="B31"/>
    </sheetView>
  </sheetViews>
  <sheetFormatPr defaultRowHeight="15" x14ac:dyDescent="0.25"/>
  <cols>
    <col min="2" max="2" width="40" customWidth="1"/>
    <col min="3" max="3" width="26.42578125" customWidth="1"/>
    <col min="5" max="5" width="12.28515625" bestFit="1" customWidth="1"/>
    <col min="6" max="6" width="16.28515625" bestFit="1" customWidth="1"/>
    <col min="7" max="7" width="9.28515625" bestFit="1" customWidth="1"/>
  </cols>
  <sheetData>
    <row r="1" spans="2:6" ht="15.75" thickBot="1" x14ac:dyDescent="0.3"/>
    <row r="2" spans="2:6" x14ac:dyDescent="0.25">
      <c r="B2" s="99" t="s">
        <v>64</v>
      </c>
      <c r="C2" s="100" t="s">
        <v>67</v>
      </c>
      <c r="D2" s="50"/>
      <c r="E2" s="101"/>
    </row>
    <row r="3" spans="2:6" x14ac:dyDescent="0.25">
      <c r="B3" s="102" t="s">
        <v>64</v>
      </c>
      <c r="C3" s="103" t="s">
        <v>68</v>
      </c>
      <c r="D3" s="67"/>
      <c r="E3" s="104"/>
    </row>
    <row r="4" spans="2:6" ht="15.75" thickBot="1" x14ac:dyDescent="0.3">
      <c r="B4" s="105" t="s">
        <v>65</v>
      </c>
      <c r="C4" s="106" t="s">
        <v>69</v>
      </c>
      <c r="D4" s="59"/>
      <c r="E4" s="107"/>
    </row>
    <row r="5" spans="2:6" ht="45.75" thickBot="1" x14ac:dyDescent="0.3">
      <c r="B5" s="108"/>
      <c r="C5" s="109"/>
      <c r="D5" s="110"/>
      <c r="E5" s="111" t="s">
        <v>70</v>
      </c>
    </row>
    <row r="6" spans="2:6" ht="30" x14ac:dyDescent="0.25">
      <c r="B6" s="99" t="s">
        <v>71</v>
      </c>
      <c r="C6" s="112" t="s">
        <v>72</v>
      </c>
      <c r="D6" s="50"/>
      <c r="E6" s="113"/>
    </row>
    <row r="7" spans="2:6" x14ac:dyDescent="0.25">
      <c r="B7" s="102" t="s">
        <v>54</v>
      </c>
      <c r="C7" s="67" t="s">
        <v>73</v>
      </c>
      <c r="D7" s="67"/>
      <c r="E7" s="114"/>
    </row>
    <row r="8" spans="2:6" x14ac:dyDescent="0.25">
      <c r="B8" s="115" t="s">
        <v>99</v>
      </c>
      <c r="C8" s="67" t="s">
        <v>74</v>
      </c>
      <c r="D8" s="38">
        <f>D9+D10</f>
        <v>1868</v>
      </c>
      <c r="E8" s="116">
        <f>E9+E10</f>
        <v>604931544</v>
      </c>
      <c r="F8" s="127">
        <f>E8</f>
        <v>604931544</v>
      </c>
    </row>
    <row r="9" spans="2:6" x14ac:dyDescent="0.25">
      <c r="B9" s="102" t="s">
        <v>100</v>
      </c>
      <c r="C9" s="67" t="s">
        <v>1</v>
      </c>
      <c r="D9" s="67">
        <v>1268</v>
      </c>
      <c r="E9" s="117">
        <v>394111544</v>
      </c>
    </row>
    <row r="10" spans="2:6" x14ac:dyDescent="0.25">
      <c r="B10" s="102" t="s">
        <v>101</v>
      </c>
      <c r="C10" s="67" t="s">
        <v>1</v>
      </c>
      <c r="D10" s="67">
        <v>600</v>
      </c>
      <c r="E10" s="117">
        <v>210820000</v>
      </c>
    </row>
    <row r="11" spans="2:6" x14ac:dyDescent="0.25">
      <c r="B11" s="102"/>
      <c r="C11" s="67"/>
      <c r="D11" s="67"/>
      <c r="E11" s="117"/>
    </row>
    <row r="12" spans="2:6" x14ac:dyDescent="0.25">
      <c r="B12" s="102" t="s">
        <v>75</v>
      </c>
      <c r="C12" s="67" t="s">
        <v>76</v>
      </c>
      <c r="D12" s="67">
        <v>5</v>
      </c>
      <c r="E12" s="118"/>
    </row>
    <row r="13" spans="2:6" x14ac:dyDescent="0.25">
      <c r="B13" s="102"/>
      <c r="C13" s="67"/>
      <c r="D13" s="67"/>
      <c r="E13" s="117"/>
    </row>
    <row r="14" spans="2:6" x14ac:dyDescent="0.25">
      <c r="B14" s="102" t="s">
        <v>77</v>
      </c>
      <c r="C14" s="67" t="s">
        <v>78</v>
      </c>
      <c r="D14" s="67">
        <f>E8/450000/4+(336/7)</f>
        <v>384.07308</v>
      </c>
      <c r="E14" s="118"/>
    </row>
    <row r="15" spans="2:6" x14ac:dyDescent="0.25">
      <c r="B15" s="102"/>
      <c r="C15" s="67"/>
      <c r="D15" s="67"/>
      <c r="E15" s="117"/>
    </row>
    <row r="16" spans="2:6" ht="15.75" thickBot="1" x14ac:dyDescent="0.3">
      <c r="B16" s="105"/>
      <c r="C16" s="59"/>
      <c r="D16" s="59"/>
      <c r="E16" s="119"/>
    </row>
    <row r="17" spans="2:6" ht="28.15" customHeight="1" x14ac:dyDescent="0.25">
      <c r="B17" s="99" t="s">
        <v>57</v>
      </c>
      <c r="C17" s="112" t="s">
        <v>79</v>
      </c>
      <c r="D17" s="50"/>
      <c r="E17" s="113"/>
    </row>
    <row r="18" spans="2:6" x14ac:dyDescent="0.25">
      <c r="B18" s="102" t="s">
        <v>54</v>
      </c>
      <c r="C18" s="67" t="s">
        <v>80</v>
      </c>
      <c r="D18" s="67"/>
      <c r="E18" s="114"/>
    </row>
    <row r="19" spans="2:6" x14ac:dyDescent="0.25">
      <c r="B19" s="115" t="s">
        <v>81</v>
      </c>
      <c r="C19" s="67" t="s">
        <v>74</v>
      </c>
      <c r="D19" s="120">
        <f>D20+D23+D24+D25</f>
        <v>10578</v>
      </c>
      <c r="E19" s="116">
        <f>E20+E23+E24+E25</f>
        <v>1794518000</v>
      </c>
      <c r="F19" s="127">
        <f>E19</f>
        <v>1794518000</v>
      </c>
    </row>
    <row r="20" spans="2:6" x14ac:dyDescent="0.25">
      <c r="B20" s="102" t="s">
        <v>82</v>
      </c>
      <c r="C20" s="67" t="s">
        <v>1</v>
      </c>
      <c r="D20" s="190">
        <v>6300</v>
      </c>
      <c r="E20" s="191">
        <v>1260000000</v>
      </c>
    </row>
    <row r="21" spans="2:6" x14ac:dyDescent="0.25">
      <c r="B21" s="102" t="s">
        <v>83</v>
      </c>
      <c r="C21" s="67" t="s">
        <v>1</v>
      </c>
      <c r="D21" s="190"/>
      <c r="E21" s="192"/>
    </row>
    <row r="22" spans="2:6" ht="30" x14ac:dyDescent="0.25">
      <c r="B22" s="102" t="s">
        <v>84</v>
      </c>
      <c r="C22" s="67" t="s">
        <v>1</v>
      </c>
      <c r="D22" s="190"/>
      <c r="E22" s="192"/>
    </row>
    <row r="23" spans="2:6" ht="30" x14ac:dyDescent="0.25">
      <c r="B23" s="102" t="s">
        <v>85</v>
      </c>
      <c r="C23" s="67" t="s">
        <v>1</v>
      </c>
      <c r="D23" s="67">
        <v>1170</v>
      </c>
      <c r="E23" s="117">
        <v>152152000</v>
      </c>
    </row>
    <row r="24" spans="2:6" ht="30" x14ac:dyDescent="0.25">
      <c r="B24" s="102" t="s">
        <v>86</v>
      </c>
      <c r="C24" s="67" t="s">
        <v>1</v>
      </c>
      <c r="D24" s="67">
        <v>1200</v>
      </c>
      <c r="E24" s="117">
        <v>198160000</v>
      </c>
    </row>
    <row r="25" spans="2:6" ht="16.899999999999999" customHeight="1" x14ac:dyDescent="0.25">
      <c r="B25" s="102" t="s">
        <v>2</v>
      </c>
      <c r="C25" s="67" t="s">
        <v>1</v>
      </c>
      <c r="D25" s="121">
        <v>1908</v>
      </c>
      <c r="E25" s="117">
        <v>184206000</v>
      </c>
    </row>
    <row r="26" spans="2:6" x14ac:dyDescent="0.25">
      <c r="B26" s="102"/>
      <c r="C26" s="67"/>
      <c r="D26" s="67"/>
      <c r="E26" s="122"/>
    </row>
    <row r="27" spans="2:6" x14ac:dyDescent="0.25">
      <c r="B27" s="102" t="s">
        <v>75</v>
      </c>
      <c r="C27" s="67" t="s">
        <v>76</v>
      </c>
      <c r="D27" s="67">
        <v>10</v>
      </c>
      <c r="E27" s="114"/>
    </row>
    <row r="28" spans="2:6" x14ac:dyDescent="0.25">
      <c r="B28" s="102"/>
      <c r="C28" s="67"/>
      <c r="D28" s="67"/>
      <c r="E28" s="122"/>
    </row>
    <row r="29" spans="2:6" x14ac:dyDescent="0.25">
      <c r="B29" s="102" t="s">
        <v>77</v>
      </c>
      <c r="C29" s="67" t="s">
        <v>78</v>
      </c>
      <c r="D29" s="67">
        <f>E19/450000/9+(450/7)</f>
        <v>507.37657848324517</v>
      </c>
      <c r="E29" s="114"/>
    </row>
    <row r="30" spans="2:6" ht="15.75" thickBot="1" x14ac:dyDescent="0.3">
      <c r="B30" s="105"/>
      <c r="C30" s="59"/>
      <c r="D30" s="59"/>
      <c r="E30" s="119"/>
    </row>
    <row r="31" spans="2:6" ht="30" x14ac:dyDescent="0.25">
      <c r="B31" s="99" t="s">
        <v>60</v>
      </c>
      <c r="C31" s="112" t="s">
        <v>87</v>
      </c>
      <c r="D31" s="50"/>
      <c r="E31" s="113"/>
    </row>
    <row r="32" spans="2:6" x14ac:dyDescent="0.25">
      <c r="B32" s="102" t="s">
        <v>54</v>
      </c>
      <c r="C32" s="67" t="s">
        <v>88</v>
      </c>
      <c r="D32" s="67"/>
      <c r="E32" s="114"/>
    </row>
    <row r="33" spans="2:7" x14ac:dyDescent="0.25">
      <c r="B33" s="115" t="s">
        <v>89</v>
      </c>
      <c r="C33" s="67" t="s">
        <v>74</v>
      </c>
      <c r="D33" s="38">
        <f>D34+D35</f>
        <v>3511</v>
      </c>
      <c r="E33" s="116">
        <f>E34+E35</f>
        <v>623527000</v>
      </c>
      <c r="F33" s="127">
        <f>E33</f>
        <v>623527000</v>
      </c>
    </row>
    <row r="34" spans="2:7" x14ac:dyDescent="0.25">
      <c r="B34" s="102" t="s">
        <v>102</v>
      </c>
      <c r="C34" s="67" t="s">
        <v>1</v>
      </c>
      <c r="D34" s="67">
        <v>1264</v>
      </c>
      <c r="E34" s="117">
        <v>251922000</v>
      </c>
    </row>
    <row r="35" spans="2:7" x14ac:dyDescent="0.25">
      <c r="B35" s="102" t="s">
        <v>103</v>
      </c>
      <c r="C35" s="67" t="s">
        <v>1</v>
      </c>
      <c r="D35" s="67">
        <v>2247</v>
      </c>
      <c r="E35" s="117">
        <v>371605000</v>
      </c>
    </row>
    <row r="36" spans="2:7" x14ac:dyDescent="0.25">
      <c r="B36" s="102"/>
      <c r="C36" s="67"/>
      <c r="D36" s="67"/>
      <c r="E36" s="122"/>
    </row>
    <row r="37" spans="2:7" x14ac:dyDescent="0.25">
      <c r="B37" s="102" t="s">
        <v>75</v>
      </c>
      <c r="C37" s="67" t="s">
        <v>76</v>
      </c>
      <c r="D37" s="67">
        <v>5</v>
      </c>
      <c r="E37" s="114"/>
    </row>
    <row r="38" spans="2:7" x14ac:dyDescent="0.25">
      <c r="B38" s="102"/>
      <c r="C38" s="67"/>
      <c r="D38" s="67"/>
      <c r="E38" s="122"/>
    </row>
    <row r="39" spans="2:7" x14ac:dyDescent="0.25">
      <c r="B39" s="102" t="s">
        <v>77</v>
      </c>
      <c r="C39" s="67" t="s">
        <v>78</v>
      </c>
      <c r="D39" s="67">
        <f>E33/450000/9+(160/7)</f>
        <v>176.81442680776016</v>
      </c>
      <c r="E39" s="114"/>
    </row>
    <row r="40" spans="2:7" ht="15.75" thickBot="1" x14ac:dyDescent="0.3">
      <c r="B40" s="123"/>
      <c r="C40" s="77"/>
      <c r="D40" s="77"/>
      <c r="E40" s="124"/>
    </row>
    <row r="41" spans="2:7" x14ac:dyDescent="0.25">
      <c r="B41" s="99"/>
      <c r="C41" s="50"/>
      <c r="D41" s="50"/>
      <c r="E41" s="113"/>
    </row>
    <row r="42" spans="2:7" ht="30" x14ac:dyDescent="0.25">
      <c r="B42" s="102" t="s">
        <v>90</v>
      </c>
      <c r="C42" s="67" t="s">
        <v>76</v>
      </c>
      <c r="D42" s="67">
        <v>21</v>
      </c>
      <c r="E42" s="114"/>
    </row>
    <row r="43" spans="2:7" ht="15.75" thickBot="1" x14ac:dyDescent="0.3">
      <c r="B43" s="123"/>
      <c r="C43" s="77"/>
      <c r="D43" s="77"/>
      <c r="E43" s="124"/>
    </row>
    <row r="44" spans="2:7" ht="15.75" thickBot="1" x14ac:dyDescent="0.3">
      <c r="B44" s="125" t="s">
        <v>4</v>
      </c>
      <c r="C44" s="94" t="s">
        <v>5</v>
      </c>
      <c r="D44" s="94">
        <v>3.5</v>
      </c>
      <c r="E44" s="126">
        <f>3022976544*3.5/100</f>
        <v>105804179.04000001</v>
      </c>
      <c r="F44" s="127"/>
    </row>
    <row r="45" spans="2:7" ht="15.75" thickBot="1" x14ac:dyDescent="0.3">
      <c r="B45" s="128"/>
      <c r="C45" s="129"/>
      <c r="D45" s="129"/>
      <c r="E45" s="130"/>
    </row>
    <row r="46" spans="2:7" ht="15.75" thickBot="1" x14ac:dyDescent="0.3">
      <c r="B46" s="193" t="s">
        <v>91</v>
      </c>
      <c r="C46" s="194"/>
      <c r="D46" s="195"/>
      <c r="E46" s="131">
        <f>E7+E8+E12+E14+E18+E19+E27+E29+E32+E33+E37+E39+E42+E44+E2+E3+E4</f>
        <v>3128780723.04</v>
      </c>
      <c r="F46" s="134">
        <f>SUM(F5:F44)</f>
        <v>3022976544</v>
      </c>
    </row>
    <row r="47" spans="2:7" x14ac:dyDescent="0.25">
      <c r="B47" s="132"/>
      <c r="C47" s="65"/>
      <c r="D47" s="65"/>
      <c r="E47" s="65"/>
    </row>
    <row r="48" spans="2:7" ht="30" x14ac:dyDescent="0.25">
      <c r="B48" s="133" t="s">
        <v>92</v>
      </c>
      <c r="C48" s="65"/>
      <c r="D48" s="65"/>
      <c r="E48" s="132" t="s">
        <v>93</v>
      </c>
      <c r="F48" s="135">
        <f>расчет!L24</f>
        <v>185672167.48768473</v>
      </c>
      <c r="G48" s="137">
        <f>F48/F46</f>
        <v>6.1420313649540752E-2</v>
      </c>
    </row>
    <row r="49" spans="2:7" x14ac:dyDescent="0.25">
      <c r="B49" s="132"/>
      <c r="C49" s="65"/>
      <c r="D49" s="65"/>
      <c r="E49" s="65"/>
      <c r="F49" s="136">
        <f>расчет!L25</f>
        <v>105746059.11330049</v>
      </c>
      <c r="G49" s="137">
        <f>F49/F46</f>
        <v>3.4980773940566999E-2</v>
      </c>
    </row>
    <row r="50" spans="2:7" x14ac:dyDescent="0.25">
      <c r="B50" s="132"/>
      <c r="C50" s="65"/>
      <c r="D50" s="65"/>
      <c r="E50" s="65"/>
      <c r="F50" s="136">
        <f>F48-F49</f>
        <v>79926108.374384239</v>
      </c>
    </row>
    <row r="51" spans="2:7" x14ac:dyDescent="0.25">
      <c r="B51" s="132"/>
      <c r="C51" s="65"/>
      <c r="D51" s="65"/>
      <c r="E51" s="65"/>
      <c r="F51" s="136">
        <f>F50/20</f>
        <v>3996305.4187192121</v>
      </c>
    </row>
    <row r="52" spans="2:7" x14ac:dyDescent="0.25">
      <c r="B52" s="132"/>
      <c r="C52" s="65"/>
      <c r="D52" s="65"/>
      <c r="E52" s="65"/>
    </row>
    <row r="53" spans="2:7" x14ac:dyDescent="0.25">
      <c r="B53" s="132"/>
      <c r="C53" s="65"/>
      <c r="D53" s="65"/>
      <c r="E53" s="65"/>
    </row>
    <row r="54" spans="2:7" x14ac:dyDescent="0.25">
      <c r="B54" s="132"/>
      <c r="C54" s="65"/>
      <c r="D54" s="65"/>
      <c r="E54" s="65"/>
    </row>
    <row r="55" spans="2:7" x14ac:dyDescent="0.25">
      <c r="B55" s="132"/>
      <c r="C55" s="65"/>
      <c r="D55" s="65"/>
      <c r="E55" s="65"/>
    </row>
    <row r="56" spans="2:7" x14ac:dyDescent="0.25">
      <c r="B56" s="36"/>
    </row>
  </sheetData>
  <mergeCells count="3">
    <mergeCell ref="D20:D22"/>
    <mergeCell ref="E20:E22"/>
    <mergeCell ref="B46:D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1:N27"/>
  <sheetViews>
    <sheetView tabSelected="1" zoomScale="85" zoomScaleNormal="85" workbookViewId="0">
      <pane ySplit="5" topLeftCell="A6" activePane="bottomLeft" state="frozen"/>
      <selection pane="bottomLeft" activeCell="B26" sqref="B26:G26"/>
    </sheetView>
  </sheetViews>
  <sheetFormatPr defaultColWidth="9.85546875" defaultRowHeight="15.75" outlineLevelRow="1" x14ac:dyDescent="0.25"/>
  <cols>
    <col min="1" max="1" width="3.28515625" style="138" customWidth="1"/>
    <col min="2" max="2" width="4.28515625" style="162" customWidth="1"/>
    <col min="3" max="3" width="31.140625" style="138" customWidth="1"/>
    <col min="4" max="4" width="78.5703125" style="138" customWidth="1"/>
    <col min="5" max="9" width="30.7109375" style="138" customWidth="1"/>
    <col min="10" max="10" width="3.28515625" style="138" customWidth="1"/>
    <col min="11" max="16384" width="9.85546875" style="138"/>
  </cols>
  <sheetData>
    <row r="1" spans="2:14" ht="16.5" thickBot="1" x14ac:dyDescent="0.3"/>
    <row r="2" spans="2:14" x14ac:dyDescent="0.25">
      <c r="B2" s="196" t="s">
        <v>126</v>
      </c>
      <c r="C2" s="197"/>
      <c r="D2" s="197"/>
      <c r="E2" s="197"/>
      <c r="F2" s="197"/>
      <c r="G2" s="197"/>
      <c r="H2" s="197"/>
      <c r="I2" s="198"/>
    </row>
    <row r="3" spans="2:14" x14ac:dyDescent="0.25">
      <c r="B3" s="199"/>
      <c r="C3" s="200"/>
      <c r="D3" s="200"/>
      <c r="E3" s="200"/>
      <c r="F3" s="200"/>
      <c r="G3" s="200"/>
      <c r="H3" s="200"/>
      <c r="I3" s="201"/>
    </row>
    <row r="4" spans="2:14" ht="30" customHeight="1" x14ac:dyDescent="0.25">
      <c r="B4" s="202" t="s">
        <v>98</v>
      </c>
      <c r="C4" s="203"/>
      <c r="D4" s="203"/>
      <c r="E4" s="203"/>
      <c r="F4" s="203"/>
      <c r="G4" s="203"/>
      <c r="H4" s="203"/>
      <c r="I4" s="204"/>
    </row>
    <row r="5" spans="2:14" ht="36.75" customHeight="1" x14ac:dyDescent="0.25">
      <c r="B5" s="168" t="s">
        <v>123</v>
      </c>
      <c r="C5" s="211" t="s">
        <v>115</v>
      </c>
      <c r="D5" s="212"/>
      <c r="E5" s="155" t="s">
        <v>111</v>
      </c>
      <c r="F5" s="155" t="s">
        <v>116</v>
      </c>
      <c r="G5" s="155" t="s">
        <v>120</v>
      </c>
      <c r="H5" s="155" t="s">
        <v>117</v>
      </c>
      <c r="I5" s="156" t="s">
        <v>118</v>
      </c>
    </row>
    <row r="6" spans="2:14" ht="153" customHeight="1" outlineLevel="1" x14ac:dyDescent="0.25">
      <c r="B6" s="169">
        <v>1</v>
      </c>
      <c r="C6" s="163"/>
      <c r="D6" s="149" t="s">
        <v>107</v>
      </c>
      <c r="E6" s="153" t="s">
        <v>94</v>
      </c>
      <c r="F6" s="154">
        <v>1</v>
      </c>
      <c r="G6" s="141">
        <f>F6*10</f>
        <v>10</v>
      </c>
      <c r="H6" s="141"/>
      <c r="I6" s="157">
        <f>H6*10</f>
        <v>0</v>
      </c>
    </row>
    <row r="7" spans="2:14" ht="150" customHeight="1" outlineLevel="1" x14ac:dyDescent="0.25">
      <c r="B7" s="169">
        <v>2</v>
      </c>
      <c r="C7" s="161"/>
      <c r="D7" s="149" t="s">
        <v>108</v>
      </c>
      <c r="E7" s="150" t="s">
        <v>97</v>
      </c>
      <c r="F7" s="151">
        <v>11.03</v>
      </c>
      <c r="G7" s="141">
        <f t="shared" ref="G7:G23" si="0">F7*10</f>
        <v>110.3</v>
      </c>
      <c r="H7" s="141"/>
      <c r="I7" s="157">
        <f t="shared" ref="I7:I23" si="1">H7*10</f>
        <v>0</v>
      </c>
      <c r="N7" s="159"/>
    </row>
    <row r="8" spans="2:14" ht="150" customHeight="1" outlineLevel="1" x14ac:dyDescent="0.25">
      <c r="B8" s="169">
        <v>3</v>
      </c>
      <c r="C8" s="161"/>
      <c r="D8" s="139" t="s">
        <v>109</v>
      </c>
      <c r="E8" s="150" t="s">
        <v>97</v>
      </c>
      <c r="F8" s="151">
        <v>10.220000000000001</v>
      </c>
      <c r="G8" s="141">
        <f t="shared" si="0"/>
        <v>102.2</v>
      </c>
      <c r="H8" s="141"/>
      <c r="I8" s="157">
        <f t="shared" si="1"/>
        <v>0</v>
      </c>
    </row>
    <row r="9" spans="2:14" ht="150" customHeight="1" outlineLevel="1" x14ac:dyDescent="0.25">
      <c r="B9" s="169">
        <v>4</v>
      </c>
      <c r="C9" s="161"/>
      <c r="D9" s="139" t="s">
        <v>110</v>
      </c>
      <c r="E9" s="150" t="s">
        <v>97</v>
      </c>
      <c r="F9" s="151">
        <v>19.2</v>
      </c>
      <c r="G9" s="141">
        <f t="shared" si="0"/>
        <v>192</v>
      </c>
      <c r="H9" s="141"/>
      <c r="I9" s="157">
        <f t="shared" si="1"/>
        <v>0</v>
      </c>
    </row>
    <row r="10" spans="2:14" ht="30" customHeight="1" x14ac:dyDescent="0.25">
      <c r="B10" s="210" t="s">
        <v>125</v>
      </c>
      <c r="C10" s="211"/>
      <c r="D10" s="212"/>
      <c r="E10" s="160" t="s">
        <v>111</v>
      </c>
      <c r="F10" s="155" t="s">
        <v>116</v>
      </c>
      <c r="G10" s="155" t="s">
        <v>120</v>
      </c>
      <c r="H10" s="155" t="s">
        <v>117</v>
      </c>
      <c r="I10" s="156" t="s">
        <v>118</v>
      </c>
    </row>
    <row r="11" spans="2:14" ht="150" customHeight="1" outlineLevel="1" x14ac:dyDescent="0.25">
      <c r="B11" s="169">
        <v>5</v>
      </c>
      <c r="C11" s="161"/>
      <c r="D11" s="143" t="s">
        <v>124</v>
      </c>
      <c r="E11" s="150" t="s">
        <v>94</v>
      </c>
      <c r="F11" s="152">
        <v>1</v>
      </c>
      <c r="G11" s="141">
        <f t="shared" si="0"/>
        <v>10</v>
      </c>
      <c r="H11" s="141"/>
      <c r="I11" s="157">
        <f t="shared" si="1"/>
        <v>0</v>
      </c>
    </row>
    <row r="12" spans="2:14" ht="30" customHeight="1" x14ac:dyDescent="0.25">
      <c r="B12" s="207" t="s">
        <v>95</v>
      </c>
      <c r="C12" s="208"/>
      <c r="D12" s="209"/>
      <c r="E12" s="155" t="s">
        <v>111</v>
      </c>
      <c r="F12" s="155" t="s">
        <v>116</v>
      </c>
      <c r="G12" s="155" t="s">
        <v>120</v>
      </c>
      <c r="H12" s="155" t="s">
        <v>117</v>
      </c>
      <c r="I12" s="156" t="s">
        <v>118</v>
      </c>
    </row>
    <row r="13" spans="2:14" ht="150" customHeight="1" outlineLevel="1" x14ac:dyDescent="0.25">
      <c r="B13" s="169">
        <v>6</v>
      </c>
      <c r="C13" s="161"/>
      <c r="D13" s="139" t="s">
        <v>128</v>
      </c>
      <c r="E13" s="150" t="s">
        <v>94</v>
      </c>
      <c r="F13" s="152">
        <v>1</v>
      </c>
      <c r="G13" s="141">
        <f t="shared" si="0"/>
        <v>10</v>
      </c>
      <c r="H13" s="141"/>
      <c r="I13" s="157">
        <f t="shared" si="1"/>
        <v>0</v>
      </c>
    </row>
    <row r="14" spans="2:14" ht="150" customHeight="1" outlineLevel="1" x14ac:dyDescent="0.25">
      <c r="B14" s="169">
        <v>7</v>
      </c>
      <c r="C14" s="164"/>
      <c r="D14" s="139" t="s">
        <v>127</v>
      </c>
      <c r="E14" s="150" t="s">
        <v>94</v>
      </c>
      <c r="F14" s="152">
        <v>1</v>
      </c>
      <c r="G14" s="141">
        <f t="shared" si="0"/>
        <v>10</v>
      </c>
      <c r="H14" s="141"/>
      <c r="I14" s="157">
        <f t="shared" si="1"/>
        <v>0</v>
      </c>
    </row>
    <row r="15" spans="2:14" ht="150" customHeight="1" outlineLevel="1" x14ac:dyDescent="0.25">
      <c r="B15" s="169">
        <v>8</v>
      </c>
      <c r="C15" s="165"/>
      <c r="D15" s="139" t="s">
        <v>105</v>
      </c>
      <c r="E15" s="150" t="s">
        <v>94</v>
      </c>
      <c r="F15" s="152">
        <v>1</v>
      </c>
      <c r="G15" s="141">
        <f t="shared" si="0"/>
        <v>10</v>
      </c>
      <c r="H15" s="141"/>
      <c r="I15" s="157">
        <f t="shared" si="1"/>
        <v>0</v>
      </c>
    </row>
    <row r="16" spans="2:14" ht="150" customHeight="1" outlineLevel="1" x14ac:dyDescent="0.25">
      <c r="B16" s="169">
        <v>9</v>
      </c>
      <c r="C16" s="161"/>
      <c r="D16" s="139" t="s">
        <v>121</v>
      </c>
      <c r="E16" s="150" t="s">
        <v>94</v>
      </c>
      <c r="F16" s="152">
        <v>1</v>
      </c>
      <c r="G16" s="141">
        <f t="shared" si="0"/>
        <v>10</v>
      </c>
      <c r="H16" s="141"/>
      <c r="I16" s="157">
        <f t="shared" si="1"/>
        <v>0</v>
      </c>
    </row>
    <row r="17" spans="2:9" ht="159.75" customHeight="1" outlineLevel="1" x14ac:dyDescent="0.25">
      <c r="B17" s="169">
        <v>10</v>
      </c>
      <c r="C17" s="166"/>
      <c r="D17" s="139" t="s">
        <v>131</v>
      </c>
      <c r="E17" s="150" t="s">
        <v>94</v>
      </c>
      <c r="F17" s="152">
        <v>1</v>
      </c>
      <c r="G17" s="141">
        <f t="shared" si="0"/>
        <v>10</v>
      </c>
      <c r="H17" s="141"/>
      <c r="I17" s="157">
        <f t="shared" si="1"/>
        <v>0</v>
      </c>
    </row>
    <row r="18" spans="2:9" ht="150" customHeight="1" outlineLevel="1" x14ac:dyDescent="0.25">
      <c r="B18" s="169">
        <v>11</v>
      </c>
      <c r="C18" s="166"/>
      <c r="D18" s="139" t="s">
        <v>130</v>
      </c>
      <c r="E18" s="150" t="s">
        <v>94</v>
      </c>
      <c r="F18" s="152">
        <v>2</v>
      </c>
      <c r="G18" s="141">
        <f t="shared" si="0"/>
        <v>20</v>
      </c>
      <c r="H18" s="141"/>
      <c r="I18" s="157">
        <f t="shared" si="1"/>
        <v>0</v>
      </c>
    </row>
    <row r="19" spans="2:9" ht="150" customHeight="1" outlineLevel="1" x14ac:dyDescent="0.25">
      <c r="B19" s="169">
        <v>12</v>
      </c>
      <c r="C19" s="166"/>
      <c r="D19" s="139" t="s">
        <v>122</v>
      </c>
      <c r="E19" s="150" t="s">
        <v>94</v>
      </c>
      <c r="F19" s="152">
        <v>1</v>
      </c>
      <c r="G19" s="141">
        <f t="shared" si="0"/>
        <v>10</v>
      </c>
      <c r="H19" s="141"/>
      <c r="I19" s="157">
        <f t="shared" si="1"/>
        <v>0</v>
      </c>
    </row>
    <row r="20" spans="2:9" ht="150" customHeight="1" outlineLevel="1" x14ac:dyDescent="0.25">
      <c r="B20" s="169">
        <v>13</v>
      </c>
      <c r="C20" s="161"/>
      <c r="D20" s="139" t="s">
        <v>106</v>
      </c>
      <c r="E20" s="150" t="s">
        <v>94</v>
      </c>
      <c r="F20" s="152">
        <v>1</v>
      </c>
      <c r="G20" s="141">
        <f t="shared" si="0"/>
        <v>10</v>
      </c>
      <c r="H20" s="141"/>
      <c r="I20" s="157">
        <f t="shared" si="1"/>
        <v>0</v>
      </c>
    </row>
    <row r="21" spans="2:9" s="140" customFormat="1" ht="30" customHeight="1" x14ac:dyDescent="0.25">
      <c r="B21" s="207" t="s">
        <v>96</v>
      </c>
      <c r="C21" s="208"/>
      <c r="D21" s="209"/>
      <c r="E21" s="155" t="s">
        <v>111</v>
      </c>
      <c r="F21" s="155" t="s">
        <v>116</v>
      </c>
      <c r="G21" s="155" t="s">
        <v>120</v>
      </c>
      <c r="H21" s="155" t="s">
        <v>117</v>
      </c>
      <c r="I21" s="156" t="s">
        <v>118</v>
      </c>
    </row>
    <row r="22" spans="2:9" ht="150" customHeight="1" outlineLevel="1" x14ac:dyDescent="0.25">
      <c r="B22" s="169">
        <v>14</v>
      </c>
      <c r="C22" s="161"/>
      <c r="D22" s="139" t="s">
        <v>129</v>
      </c>
      <c r="E22" s="144" t="s">
        <v>94</v>
      </c>
      <c r="F22" s="145">
        <v>1</v>
      </c>
      <c r="G22" s="141">
        <f t="shared" si="0"/>
        <v>10</v>
      </c>
      <c r="H22" s="141"/>
      <c r="I22" s="157">
        <f t="shared" si="1"/>
        <v>0</v>
      </c>
    </row>
    <row r="23" spans="2:9" ht="150" customHeight="1" outlineLevel="1" x14ac:dyDescent="0.25">
      <c r="B23" s="170">
        <v>15</v>
      </c>
      <c r="C23" s="165"/>
      <c r="D23" s="148" t="s">
        <v>104</v>
      </c>
      <c r="E23" s="146" t="s">
        <v>94</v>
      </c>
      <c r="F23" s="147">
        <v>1</v>
      </c>
      <c r="G23" s="142">
        <f t="shared" si="0"/>
        <v>10</v>
      </c>
      <c r="H23" s="142"/>
      <c r="I23" s="158">
        <f t="shared" si="1"/>
        <v>0</v>
      </c>
    </row>
    <row r="24" spans="2:9" ht="30" customHeight="1" x14ac:dyDescent="0.25">
      <c r="B24" s="205" t="s">
        <v>112</v>
      </c>
      <c r="C24" s="206"/>
      <c r="D24" s="206"/>
      <c r="E24" s="206"/>
      <c r="F24" s="206"/>
      <c r="G24" s="206"/>
      <c r="H24" s="167">
        <f>SUM(H6:H9,H11:H11,H13:H20,H22:H23)</f>
        <v>0</v>
      </c>
      <c r="I24" s="171">
        <f>SUM(I6:I9,I11:I11,I13:I20,I22:I23)</f>
        <v>0</v>
      </c>
    </row>
    <row r="25" spans="2:9" ht="30" customHeight="1" x14ac:dyDescent="0.25">
      <c r="B25" s="205" t="s">
        <v>113</v>
      </c>
      <c r="C25" s="206"/>
      <c r="D25" s="206"/>
      <c r="E25" s="206"/>
      <c r="F25" s="206"/>
      <c r="G25" s="206"/>
      <c r="H25" s="167"/>
      <c r="I25" s="171"/>
    </row>
    <row r="26" spans="2:9" ht="30" customHeight="1" thickBot="1" x14ac:dyDescent="0.3">
      <c r="B26" s="213" t="s">
        <v>114</v>
      </c>
      <c r="C26" s="214"/>
      <c r="D26" s="214"/>
      <c r="E26" s="214"/>
      <c r="F26" s="214"/>
      <c r="G26" s="214"/>
      <c r="H26" s="172"/>
      <c r="I26" s="173"/>
    </row>
    <row r="27" spans="2:9" ht="30" customHeight="1" thickBot="1" x14ac:dyDescent="0.3">
      <c r="B27" s="215" t="s">
        <v>119</v>
      </c>
      <c r="C27" s="216"/>
      <c r="D27" s="216"/>
      <c r="E27" s="216"/>
      <c r="F27" s="216"/>
      <c r="G27" s="217"/>
      <c r="H27" s="174">
        <f>H24+H25+H26</f>
        <v>0</v>
      </c>
      <c r="I27" s="174">
        <f>I24+I25+I26</f>
        <v>0</v>
      </c>
    </row>
  </sheetData>
  <mergeCells count="11">
    <mergeCell ref="B25:G25"/>
    <mergeCell ref="B26:G26"/>
    <mergeCell ref="B27:G27"/>
    <mergeCell ref="B2:I2"/>
    <mergeCell ref="B3:I3"/>
    <mergeCell ref="B4:I4"/>
    <mergeCell ref="B24:G24"/>
    <mergeCell ref="B12:D12"/>
    <mergeCell ref="B10:D10"/>
    <mergeCell ref="B21:D21"/>
    <mergeCell ref="C5:D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УБКЗ</vt:lpstr>
      <vt:lpstr>расчет</vt:lpstr>
      <vt:lpstr>Шимутин</vt:lpstr>
      <vt:lpstr>Treasure Делюкс</vt:lpstr>
      <vt:lpstr>расчет!Область_печати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Gubysh</dc:creator>
  <cp:lastModifiedBy>Дмитрий Фомичев</cp:lastModifiedBy>
  <cp:lastPrinted>2023-08-01T08:39:09Z</cp:lastPrinted>
  <dcterms:created xsi:type="dcterms:W3CDTF">2022-06-01T20:48:44Z</dcterms:created>
  <dcterms:modified xsi:type="dcterms:W3CDTF">2023-11-20T07:18:13Z</dcterms:modified>
</cp:coreProperties>
</file>