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RHRUSFS01\PublicNEW\13 Maintenance\02 Internal\ПТО Пургайл\ПТО\ПП СР-24\В закупки\Лот СР24-16-1 Ремонт мебельных конструкций\"/>
    </mc:Choice>
  </mc:AlternateContent>
  <xr:revisionPtr revIDLastSave="0" documentId="13_ncr:1_{6DA2BD8C-4615-48FD-8733-7FD1B9B7C057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Приложение №1" sheetId="2" r:id="rId1"/>
  </sheets>
  <definedNames>
    <definedName name="_xlnm._FilterDatabase" localSheetId="0" hidden="1">'Приложение №1'!#REF!</definedName>
    <definedName name="_xlnm.Print_Titles" localSheetId="0">'Приложение №1'!#REF!</definedName>
    <definedName name="_xlnm.Print_Area" localSheetId="0">'Приложение №1'!$A$1:$L$81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8" i="2" l="1"/>
  <c r="J68" i="2"/>
  <c r="L68" i="2" s="1"/>
  <c r="I68" i="2"/>
  <c r="K66" i="2"/>
  <c r="I66" i="2"/>
  <c r="F66" i="2"/>
  <c r="J66" i="2" s="1"/>
  <c r="L66" i="2" s="1"/>
  <c r="K65" i="2"/>
  <c r="J65" i="2"/>
  <c r="L65" i="2" s="1"/>
  <c r="I65" i="2"/>
  <c r="K64" i="2"/>
  <c r="J64" i="2"/>
  <c r="L64" i="2" s="1"/>
  <c r="I64" i="2"/>
  <c r="L63" i="2"/>
  <c r="K63" i="2"/>
  <c r="J63" i="2"/>
  <c r="I63" i="2"/>
  <c r="K62" i="2"/>
  <c r="J62" i="2"/>
  <c r="L62" i="2" s="1"/>
  <c r="I62" i="2"/>
  <c r="K61" i="2"/>
  <c r="J61" i="2"/>
  <c r="L61" i="2" s="1"/>
  <c r="I61" i="2"/>
  <c r="L60" i="2"/>
  <c r="K60" i="2"/>
  <c r="J60" i="2"/>
  <c r="I60" i="2"/>
  <c r="K59" i="2"/>
  <c r="J59" i="2"/>
  <c r="L59" i="2" s="1"/>
  <c r="I59" i="2"/>
  <c r="K58" i="2"/>
  <c r="J58" i="2"/>
  <c r="L58" i="2" s="1"/>
  <c r="I58" i="2"/>
  <c r="L56" i="2"/>
  <c r="K56" i="2"/>
  <c r="J56" i="2"/>
  <c r="I56" i="2"/>
  <c r="K55" i="2"/>
  <c r="J55" i="2"/>
  <c r="L55" i="2" s="1"/>
  <c r="I55" i="2"/>
  <c r="K54" i="2"/>
  <c r="J54" i="2"/>
  <c r="L54" i="2" s="1"/>
  <c r="I54" i="2"/>
  <c r="L53" i="2"/>
  <c r="K53" i="2"/>
  <c r="J53" i="2"/>
  <c r="I53" i="2"/>
  <c r="K52" i="2"/>
  <c r="J52" i="2"/>
  <c r="L52" i="2" s="1"/>
  <c r="I52" i="2"/>
  <c r="K51" i="2"/>
  <c r="J51" i="2"/>
  <c r="L51" i="2" s="1"/>
  <c r="I51" i="2"/>
  <c r="L50" i="2"/>
  <c r="K50" i="2"/>
  <c r="J50" i="2"/>
  <c r="I50" i="2"/>
  <c r="K48" i="2"/>
  <c r="J48" i="2"/>
  <c r="L48" i="2" s="1"/>
  <c r="I48" i="2"/>
  <c r="K47" i="2"/>
  <c r="J47" i="2"/>
  <c r="L47" i="2" s="1"/>
  <c r="I47" i="2"/>
  <c r="L46" i="2"/>
  <c r="K46" i="2"/>
  <c r="J46" i="2"/>
  <c r="I46" i="2"/>
  <c r="K45" i="2"/>
  <c r="J45" i="2"/>
  <c r="L45" i="2" s="1"/>
  <c r="I45" i="2"/>
  <c r="K44" i="2"/>
  <c r="J44" i="2"/>
  <c r="L44" i="2" s="1"/>
  <c r="I44" i="2"/>
  <c r="L43" i="2"/>
  <c r="K43" i="2"/>
  <c r="J43" i="2"/>
  <c r="I43" i="2"/>
  <c r="K42" i="2"/>
  <c r="J42" i="2"/>
  <c r="L42" i="2" s="1"/>
  <c r="I42" i="2"/>
  <c r="K40" i="2"/>
  <c r="J40" i="2"/>
  <c r="L40" i="2" s="1"/>
  <c r="I40" i="2"/>
  <c r="I39" i="2"/>
  <c r="K38" i="2"/>
  <c r="L38" i="2" s="1"/>
  <c r="J38" i="2"/>
  <c r="I38" i="2"/>
  <c r="K37" i="2"/>
  <c r="J37" i="2"/>
  <c r="L37" i="2" s="1"/>
  <c r="I37" i="2"/>
  <c r="K36" i="2"/>
  <c r="J36" i="2"/>
  <c r="L36" i="2" s="1"/>
  <c r="I36" i="2"/>
  <c r="K35" i="2"/>
  <c r="L35" i="2" s="1"/>
  <c r="J35" i="2"/>
  <c r="I35" i="2"/>
  <c r="K34" i="2"/>
  <c r="J34" i="2"/>
  <c r="L34" i="2" s="1"/>
  <c r="I34" i="2"/>
  <c r="K33" i="2"/>
  <c r="J33" i="2"/>
  <c r="L33" i="2" s="1"/>
  <c r="I33" i="2"/>
  <c r="K32" i="2"/>
  <c r="L32" i="2" s="1"/>
  <c r="J32" i="2"/>
  <c r="I32" i="2"/>
  <c r="K31" i="2"/>
  <c r="J31" i="2"/>
  <c r="L31" i="2" s="1"/>
  <c r="I31" i="2"/>
  <c r="I30" i="2"/>
  <c r="I29" i="2"/>
  <c r="F29" i="2"/>
  <c r="K29" i="2" s="1"/>
  <c r="K28" i="2"/>
  <c r="L28" i="2" s="1"/>
  <c r="J28" i="2"/>
  <c r="I28" i="2"/>
  <c r="I27" i="2"/>
  <c r="I26" i="2"/>
  <c r="F26" i="2"/>
  <c r="J26" i="2" s="1"/>
  <c r="K25" i="2"/>
  <c r="J25" i="2"/>
  <c r="L25" i="2" s="1"/>
  <c r="I25" i="2"/>
  <c r="K24" i="2"/>
  <c r="I24" i="2"/>
  <c r="F24" i="2"/>
  <c r="F27" i="2" s="1"/>
  <c r="K23" i="2"/>
  <c r="J23" i="2"/>
  <c r="L23" i="2" s="1"/>
  <c r="I23" i="2"/>
  <c r="F23" i="2"/>
  <c r="K22" i="2"/>
  <c r="J22" i="2"/>
  <c r="L22" i="2" s="1"/>
  <c r="I22" i="2"/>
  <c r="K21" i="2"/>
  <c r="J21" i="2"/>
  <c r="L21" i="2" s="1"/>
  <c r="I21" i="2"/>
  <c r="K20" i="2"/>
  <c r="L20" i="2" s="1"/>
  <c r="J20" i="2"/>
  <c r="I20" i="2"/>
  <c r="K19" i="2"/>
  <c r="J19" i="2"/>
  <c r="L19" i="2" s="1"/>
  <c r="I19" i="2"/>
  <c r="F19" i="2"/>
  <c r="I18" i="2"/>
  <c r="F18" i="2"/>
  <c r="J18" i="2" s="1"/>
  <c r="K17" i="2"/>
  <c r="J17" i="2"/>
  <c r="L17" i="2" s="1"/>
  <c r="I17" i="2"/>
  <c r="K16" i="2"/>
  <c r="L16" i="2" s="1"/>
  <c r="J16" i="2"/>
  <c r="I16" i="2"/>
  <c r="K15" i="2"/>
  <c r="J15" i="2"/>
  <c r="L15" i="2" s="1"/>
  <c r="I15" i="2"/>
  <c r="K14" i="2"/>
  <c r="J14" i="2"/>
  <c r="L14" i="2" s="1"/>
  <c r="I14" i="2"/>
  <c r="K13" i="2"/>
  <c r="J13" i="2"/>
  <c r="I13" i="2"/>
  <c r="K27" i="2" l="1"/>
  <c r="F30" i="2"/>
  <c r="J27" i="2"/>
  <c r="L13" i="2"/>
  <c r="K18" i="2"/>
  <c r="K26" i="2"/>
  <c r="L26" i="2" s="1"/>
  <c r="J29" i="2"/>
  <c r="L29" i="2" s="1"/>
  <c r="J24" i="2"/>
  <c r="L24" i="2" s="1"/>
  <c r="J30" i="2" l="1"/>
  <c r="F39" i="2"/>
  <c r="K30" i="2"/>
  <c r="L18" i="2"/>
  <c r="L27" i="2"/>
  <c r="K39" i="2" l="1"/>
  <c r="G7" i="2" s="1"/>
  <c r="J39" i="2"/>
  <c r="L39" i="2" s="1"/>
  <c r="L30" i="2"/>
  <c r="H7" i="2" s="1"/>
  <c r="F7" i="2"/>
</calcChain>
</file>

<file path=xl/sharedStrings.xml><?xml version="1.0" encoding="utf-8"?>
<sst xmlns="http://schemas.openxmlformats.org/spreadsheetml/2006/main" count="272" uniqueCount="146">
  <si>
    <t>Приложение № 1</t>
  </si>
  <si>
    <t>К Техническому заданию № СР24-16/1</t>
  </si>
  <si>
    <t>Расчет стоимости материалов и работ № СР24-16/1</t>
  </si>
  <si>
    <t>Работы по ремонту мебельных конструкций Лобби
на объекте: Лобби блок Е СКК "Мрия" (Литер Д инв. ЦБ0000045)
расположенного по адресу: Российская Федерация, Республика Крым, г. Ялта, поселок Оползневое, ул. Генерала Острякова, д.9.</t>
  </si>
  <si>
    <t>Наименование работ/ затрат</t>
  </si>
  <si>
    <t>Материалы 
ИТОГО
(включая все налоги и сборы)</t>
  </si>
  <si>
    <t>Работы
ИТОГО
(включая все налоги и сборы)</t>
  </si>
  <si>
    <t>Стоимость выполнения работы
(включая все налоги и сборы)</t>
  </si>
  <si>
    <t>Работы по ремонту мебельных конструкций в Лобби</t>
  </si>
  <si>
    <t>Работы по ремонту мебельных конструкций на Лобби, на объекте:Лобби блок Е СКК "Мрия" (Литер Д инв. ЦБ0000045), расположенного по адресу:Российская Федерация, Республика Крым, г. Ялта, поселок Оползневое, ул. Генерала Острякова, д.9.</t>
  </si>
  <si>
    <t>№ 
пп</t>
  </si>
  <si>
    <t>Наименование</t>
  </si>
  <si>
    <t>Ед. изм.</t>
  </si>
  <si>
    <t>Кол-во</t>
  </si>
  <si>
    <t>Цена за ед-цу, руб с НДС</t>
  </si>
  <si>
    <t>Итого цена за ед-цу, руб с НДС</t>
  </si>
  <si>
    <t>Стоимость, руб с НДС</t>
  </si>
  <si>
    <t>Всего, руб с НДС</t>
  </si>
  <si>
    <t>Материалы</t>
  </si>
  <si>
    <t>Работы</t>
  </si>
  <si>
    <t>Реставрация дверей</t>
  </si>
  <si>
    <t>1.1</t>
  </si>
  <si>
    <t>Оклейка (застилание) пола укрывной пленкой (Плёнка укрывная, малярная лента)</t>
  </si>
  <si>
    <t>м²</t>
  </si>
  <si>
    <t>1.2</t>
  </si>
  <si>
    <t>Демонтаж дверного полотна 850*2600 мм</t>
  </si>
  <si>
    <t>шт</t>
  </si>
  <si>
    <t>1.3</t>
  </si>
  <si>
    <t>Демонтаж дверного полотна 900*2070 мм</t>
  </si>
  <si>
    <t>1.4</t>
  </si>
  <si>
    <t>Демонтаж дверного полотна 450*2070 мм</t>
  </si>
  <si>
    <t>1.5</t>
  </si>
  <si>
    <t>Демонтаж врезных замков</t>
  </si>
  <si>
    <t>1.6</t>
  </si>
  <si>
    <t>Демонтаж навесных петель</t>
  </si>
  <si>
    <t>1.7</t>
  </si>
  <si>
    <t>Демонтаж дверных наличников b=70 мм</t>
  </si>
  <si>
    <t>п.м.</t>
  </si>
  <si>
    <t>1.8</t>
  </si>
  <si>
    <t>Демонтаж дверного добора b=300 мм</t>
  </si>
  <si>
    <t>1.9</t>
  </si>
  <si>
    <t>Демонтаж металлических накладок b=150 мм</t>
  </si>
  <si>
    <t>1.10</t>
  </si>
  <si>
    <t xml:space="preserve">Шпаклевка поверхности элементов </t>
  </si>
  <si>
    <t>м2</t>
  </si>
  <si>
    <t>1.11</t>
  </si>
  <si>
    <t>Шлифовка поверхностей дверного полотна</t>
  </si>
  <si>
    <t>1.12</t>
  </si>
  <si>
    <t>Шлифовка дверных наличников b=70 мм</t>
  </si>
  <si>
    <t>1.13</t>
  </si>
  <si>
    <t>Шлифовка дверного добора b=300 мм (с применением шпаклёвки для дерева)</t>
  </si>
  <si>
    <t>Шлифовка дверного добора b=300 мм</t>
  </si>
  <si>
    <t>1.14</t>
  </si>
  <si>
    <t>Покраска поверхностей дверного полотна (Краску соглачовать с Заказчиком)</t>
  </si>
  <si>
    <t>Покраска поверхностей дверного полотна</t>
  </si>
  <si>
    <t>1.15</t>
  </si>
  <si>
    <t>Покраска дверных наличников b=70 мм</t>
  </si>
  <si>
    <t>1.16</t>
  </si>
  <si>
    <t>Покраска дверного добора b=300 мм</t>
  </si>
  <si>
    <t>1.17</t>
  </si>
  <si>
    <t xml:space="preserve">Упаковка 8 дверных полотен </t>
  </si>
  <si>
    <t>1.18</t>
  </si>
  <si>
    <t>Упаковка дверных наличников b=70 мм</t>
  </si>
  <si>
    <t>1.19</t>
  </si>
  <si>
    <t>Упаковка дверного добора b=300 мм</t>
  </si>
  <si>
    <t>1.20</t>
  </si>
  <si>
    <t>Обратный монтаж ранее демонированных дверных петель</t>
  </si>
  <si>
    <t>1.21</t>
  </si>
  <si>
    <t>Обратный монтаж ранее демонированных замков</t>
  </si>
  <si>
    <t>1.22</t>
  </si>
  <si>
    <t>Монтаж дверного полотна 850*2600 мм</t>
  </si>
  <si>
    <t>1.23</t>
  </si>
  <si>
    <t>Монтаж дверного полотна 900*2070 мм</t>
  </si>
  <si>
    <t>1.24</t>
  </si>
  <si>
    <t>Монтаж дверного полотна 450*2070 мм</t>
  </si>
  <si>
    <t>1.25</t>
  </si>
  <si>
    <t>1.26</t>
  </si>
  <si>
    <t>Металлическая полоса цвет золото b=150 мм</t>
  </si>
  <si>
    <t>1.27</t>
  </si>
  <si>
    <t>Монтаж дверных наличников b=70 мм</t>
  </si>
  <si>
    <t>1.28</t>
  </si>
  <si>
    <t>Монтаж дверного добора b=300 мм</t>
  </si>
  <si>
    <t>Стойка СПиР (2 шт.)</t>
  </si>
  <si>
    <t>2.1</t>
  </si>
  <si>
    <t xml:space="preserve">Оклейка (застилание) пола укрывной пленкой </t>
  </si>
  <si>
    <t>2.2</t>
  </si>
  <si>
    <t>Отключение и демонтаж свотодиодной ленты</t>
  </si>
  <si>
    <t>2.3</t>
  </si>
  <si>
    <t>Шлифовка фасада стойки (удаление старой краски)</t>
  </si>
  <si>
    <t>2.4</t>
  </si>
  <si>
    <t>Исправление  геометрии  (формы) элементов фасада стойки</t>
  </si>
  <si>
    <t>м.п.</t>
  </si>
  <si>
    <t>2.5</t>
  </si>
  <si>
    <t>Обеспыливание поверхности</t>
  </si>
  <si>
    <t>2.6</t>
  </si>
  <si>
    <t>Покраска фасада стойки (Автомобильная краска, коллер согласовать с Заказчиком)</t>
  </si>
  <si>
    <t>Покраска фасада стойки</t>
  </si>
  <si>
    <t>2.7</t>
  </si>
  <si>
    <t>Монтаж и подключение светодиодной ленты (Ранее демонтированной)</t>
  </si>
  <si>
    <t>Монтаж и подключение светодиодной ленты</t>
  </si>
  <si>
    <t>Стойка медицинский центр (2 шт)</t>
  </si>
  <si>
    <t>3.1</t>
  </si>
  <si>
    <t>Демонтаж светодиодной ленты (С сохранением)</t>
  </si>
  <si>
    <t>3.2</t>
  </si>
  <si>
    <t>Демонтаж мебельного фасада стойки из акрила</t>
  </si>
  <si>
    <t>3.3</t>
  </si>
  <si>
    <t>Изготовление и монтаж цельного фасада  (1-й уровень) (Элементы фасада должны быть из цельного куска , изготовлены по размерам существующих элементов и смонтированы на их места)</t>
  </si>
  <si>
    <t>Изготовление и монтаж цельного фасада  (1-й уровень)</t>
  </si>
  <si>
    <t>3.4</t>
  </si>
  <si>
    <t>Изготовление и монтаж цельного фасада  (2-й уровень) (Элементы фасада должны быть из цельного куска , изготовлены по размерам существующих элементов и смонтированы на их места)</t>
  </si>
  <si>
    <t>Изготовление и монтаж цельного фасада  (2-й уровень)</t>
  </si>
  <si>
    <t>3.5</t>
  </si>
  <si>
    <t>3.6</t>
  </si>
  <si>
    <t>3.7</t>
  </si>
  <si>
    <t>Монтаж светодиодной ленты (Ранее демонтированной)</t>
  </si>
  <si>
    <t>Монтаж светодиодной ленты</t>
  </si>
  <si>
    <t>Стойка лобби-бар</t>
  </si>
  <si>
    <t>4.1</t>
  </si>
  <si>
    <t>Демонтаж ссуществующей подставки для ног Д 50 мм (Удаление солевых отложений)</t>
  </si>
  <si>
    <t>м</t>
  </si>
  <si>
    <t>4.2</t>
  </si>
  <si>
    <t>Демонтаж существующего покрытия боковой стенки стойки (фактурная антивандальная интерьерная плёнка)</t>
  </si>
  <si>
    <t>4.3</t>
  </si>
  <si>
    <t>Зачистка поверхности от остатков пленки и клея</t>
  </si>
  <si>
    <t>4.4</t>
  </si>
  <si>
    <t>Подготова поверхности для наклеивания интерьерной плёнки</t>
  </si>
  <si>
    <t>4.5</t>
  </si>
  <si>
    <t>Монтаж интерьерной плёнки / кожи</t>
  </si>
  <si>
    <t>4.6</t>
  </si>
  <si>
    <t>Плёнка / кожа интерьерная, фактурная, антивандальная (Материал согласовать с заказчиком)</t>
  </si>
  <si>
    <t>Плёнка / кожа интерьерная, фактурная, антивандальная</t>
  </si>
  <si>
    <t>4.7</t>
  </si>
  <si>
    <t>Матирование и обезжиривание поверхности подставки дя ног Д 50 мм</t>
  </si>
  <si>
    <t>4.8</t>
  </si>
  <si>
    <t>Покраска поверхности подставки дя ног Д 50 мм</t>
  </si>
  <si>
    <t>4.9</t>
  </si>
  <si>
    <t>Износостойкая эмальдля металла (Цвет согласовать с заказчиком)</t>
  </si>
  <si>
    <t>Износостойкая эмальдля металла</t>
  </si>
  <si>
    <t>л</t>
  </si>
  <si>
    <t>Мебельные конструкции</t>
  </si>
  <si>
    <t>5.1</t>
  </si>
  <si>
    <t>Изготовление угловой мебельной конструкции h=970 мм, 1154*430 / 1520*300  9Конструкция для расположения емкости бытовых отходов, с дверцами, с отверстием в столешнице для отходов, с зоной складирования посуды)</t>
  </si>
  <si>
    <t xml:space="preserve">изделие </t>
  </si>
  <si>
    <t xml:space="preserve">Для корректного формирования расчета, заполняются яцейки залитые </t>
  </si>
  <si>
    <t>цветом</t>
  </si>
  <si>
    <t xml:space="preserve">Составил: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</si>
</sst>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₽&quot;"/>
    <numFmt numFmtId="165" formatCode="_-* #,##0.00\ _₽_-;\-* #,##0.00\ _₽_-;_-* &quot;-&quot;??\ _₽_-;_-@_-"/>
    <numFmt numFmtId="166" formatCode="_-* #,##0.0_-;\-* #,##0.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8"/>
      <color rgb="FF000000"/>
      <name val="Arial"/>
      <family val="2"/>
      <charset val="204"/>
    </font>
    <font>
      <i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64">
    <xf numFmtId="0" fontId="0" fillId="0" borderId="0" xfId="0"/>
    <xf numFmtId="49" fontId="2" fillId="0" borderId="0" xfId="1" applyNumberFormat="1" applyFont="1"/>
    <xf numFmtId="0" fontId="2" fillId="0" borderId="0" xfId="1" applyFont="1" applyAlignment="1">
      <alignment wrapText="1"/>
    </xf>
    <xf numFmtId="0" fontId="2" fillId="0" borderId="0" xfId="1" applyFont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3" fillId="0" borderId="1" xfId="1" applyFont="1" applyBorder="1"/>
    <xf numFmtId="0" fontId="3" fillId="0" borderId="0" xfId="1" applyFont="1" applyAlignment="1">
      <alignment wrapText="1"/>
    </xf>
    <xf numFmtId="0" fontId="4" fillId="0" borderId="1" xfId="1" applyFont="1" applyBorder="1"/>
    <xf numFmtId="0" fontId="6" fillId="0" borderId="0" xfId="1" applyFont="1"/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wrapText="1"/>
    </xf>
    <xf numFmtId="49" fontId="6" fillId="0" borderId="0" xfId="1" applyNumberFormat="1" applyFont="1"/>
    <xf numFmtId="0" fontId="5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164" fontId="7" fillId="0" borderId="6" xfId="1" applyNumberFormat="1" applyFont="1" applyBorder="1" applyAlignment="1">
      <alignment horizontal="center" vertical="top" wrapText="1"/>
    </xf>
    <xf numFmtId="165" fontId="6" fillId="0" borderId="0" xfId="2" applyFont="1" applyFill="1" applyBorder="1" applyAlignment="1" applyProtection="1">
      <alignment vertical="center"/>
    </xf>
    <xf numFmtId="0" fontId="4" fillId="0" borderId="0" xfId="1" applyFont="1"/>
    <xf numFmtId="0" fontId="7" fillId="0" borderId="0" xfId="1" applyFont="1" applyAlignment="1">
      <alignment horizontal="center" vertical="center" wrapText="1"/>
    </xf>
    <xf numFmtId="166" fontId="7" fillId="0" borderId="0" xfId="1" applyNumberFormat="1" applyFont="1" applyAlignment="1">
      <alignment vertical="top" wrapText="1"/>
    </xf>
    <xf numFmtId="165" fontId="7" fillId="0" borderId="0" xfId="1" applyNumberFormat="1" applyFont="1" applyAlignment="1">
      <alignment horizontal="center" vertical="top" wrapText="1"/>
    </xf>
    <xf numFmtId="165" fontId="6" fillId="0" borderId="0" xfId="2" applyFont="1" applyFill="1" applyBorder="1" applyAlignment="1" applyProtection="1">
      <alignment horizontal="center" vertical="center"/>
    </xf>
    <xf numFmtId="0" fontId="1" fillId="0" borderId="0" xfId="1"/>
    <xf numFmtId="165" fontId="5" fillId="0" borderId="6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  <xf numFmtId="0" fontId="1" fillId="0" borderId="0" xfId="1" applyAlignment="1">
      <alignment horizontal="left"/>
    </xf>
    <xf numFmtId="49" fontId="2" fillId="0" borderId="6" xfId="1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64" fontId="2" fillId="3" borderId="6" xfId="1" applyNumberFormat="1" applyFont="1" applyFill="1" applyBorder="1"/>
    <xf numFmtId="164" fontId="2" fillId="0" borderId="5" xfId="1" applyNumberFormat="1" applyFont="1" applyBorder="1"/>
    <xf numFmtId="164" fontId="2" fillId="0" borderId="6" xfId="1" applyNumberFormat="1" applyFont="1" applyBorder="1" applyAlignment="1">
      <alignment horizontal="right" vertical="center" wrapText="1"/>
    </xf>
    <xf numFmtId="2" fontId="9" fillId="0" borderId="6" xfId="0" applyNumberFormat="1" applyFont="1" applyBorder="1" applyAlignment="1">
      <alignment horizontal="center" vertical="center"/>
    </xf>
    <xf numFmtId="164" fontId="2" fillId="0" borderId="6" xfId="1" applyNumberFormat="1" applyFont="1" applyBorder="1"/>
    <xf numFmtId="0" fontId="11" fillId="3" borderId="4" xfId="1" applyFont="1" applyFill="1" applyBorder="1" applyAlignment="1">
      <alignment wrapText="1"/>
    </xf>
    <xf numFmtId="49" fontId="2" fillId="0" borderId="9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4" xfId="1" applyNumberFormat="1" applyFont="1" applyBorder="1" applyAlignment="1">
      <alignment horizontal="center"/>
    </xf>
    <xf numFmtId="49" fontId="2" fillId="0" borderId="11" xfId="1" applyNumberFormat="1" applyFont="1" applyBorder="1" applyAlignment="1">
      <alignment horizontal="center"/>
    </xf>
    <xf numFmtId="49" fontId="11" fillId="0" borderId="0" xfId="1" applyNumberFormat="1" applyFont="1" applyAlignment="1">
      <alignment horizontal="right"/>
    </xf>
    <xf numFmtId="49" fontId="11" fillId="0" borderId="12" xfId="1" applyNumberFormat="1" applyFont="1" applyBorder="1" applyAlignment="1">
      <alignment horizontal="right"/>
    </xf>
    <xf numFmtId="0" fontId="11" fillId="0" borderId="1" xfId="1" applyFont="1" applyBorder="1" applyAlignment="1">
      <alignment horizontal="left" wrapText="1"/>
    </xf>
    <xf numFmtId="0" fontId="11" fillId="0" borderId="0" xfId="1" applyFont="1" applyAlignment="1">
      <alignment horizontal="left" wrapText="1"/>
    </xf>
    <xf numFmtId="0" fontId="11" fillId="0" borderId="12" xfId="1" applyFont="1" applyBorder="1" applyAlignment="1">
      <alignment horizontal="left" wrapText="1"/>
    </xf>
    <xf numFmtId="49" fontId="2" fillId="0" borderId="13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4" xfId="1" applyNumberFormat="1" applyFont="1" applyBorder="1" applyAlignment="1">
      <alignment horizontal="center"/>
    </xf>
    <xf numFmtId="0" fontId="10" fillId="0" borderId="6" xfId="1" applyFont="1" applyBorder="1" applyAlignment="1">
      <alignment horizontal="left" wrapText="1"/>
    </xf>
    <xf numFmtId="0" fontId="2" fillId="0" borderId="6" xfId="1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165" fontId="5" fillId="0" borderId="7" xfId="2" applyFont="1" applyFill="1" applyBorder="1" applyAlignment="1">
      <alignment horizontal="center" vertical="center" wrapText="1"/>
    </xf>
    <xf numFmtId="165" fontId="5" fillId="0" borderId="8" xfId="2" applyFont="1" applyFill="1" applyBorder="1" applyAlignment="1">
      <alignment horizontal="center" vertical="center" wrapText="1"/>
    </xf>
    <xf numFmtId="165" fontId="5" fillId="0" borderId="3" xfId="2" applyFont="1" applyFill="1" applyBorder="1" applyAlignment="1">
      <alignment horizontal="center" vertical="center" wrapText="1"/>
    </xf>
    <xf numFmtId="165" fontId="5" fillId="0" borderId="5" xfId="2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2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37411DA1-EB57-4AB8-9B49-3E39A2D2D244}"/>
    <cellStyle name="Финансовый 2" xfId="2" xr:uid="{FA85D881-9D8C-415F-831D-24298073EE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C87E3-A488-4734-BD63-BA6C83960E75}">
  <sheetPr>
    <pageSetUpPr fitToPage="1"/>
  </sheetPr>
  <dimension ref="A1:AR73"/>
  <sheetViews>
    <sheetView tabSelected="1" zoomScale="85" zoomScaleNormal="85" workbookViewId="0">
      <selection activeCell="F19" sqref="F19"/>
    </sheetView>
  </sheetViews>
  <sheetFormatPr defaultColWidth="9.140625" defaultRowHeight="11.25" customHeight="1" x14ac:dyDescent="0.2"/>
  <cols>
    <col min="1" max="1" width="9.140625" style="1" customWidth="1"/>
    <col min="2" max="2" width="65.28515625" style="2" customWidth="1"/>
    <col min="3" max="3" width="12.85546875" style="2" customWidth="1"/>
    <col min="4" max="4" width="27.5703125" style="2" customWidth="1"/>
    <col min="5" max="5" width="13.42578125" style="3" customWidth="1"/>
    <col min="6" max="8" width="30.7109375" style="3" customWidth="1"/>
    <col min="9" max="9" width="15.7109375" style="3" customWidth="1"/>
    <col min="10" max="10" width="20" style="4" customWidth="1"/>
    <col min="11" max="11" width="20.85546875" style="4" customWidth="1"/>
    <col min="12" max="12" width="21.85546875" style="4" customWidth="1"/>
    <col min="13" max="18" width="24.42578125" style="2" customWidth="1"/>
    <col min="19" max="19" width="25.140625" style="2" customWidth="1"/>
    <col min="20" max="20" width="16.5703125" style="2" customWidth="1"/>
    <col min="21" max="21" width="22.42578125" style="2" customWidth="1"/>
    <col min="22" max="22" width="17.85546875" style="2" customWidth="1"/>
    <col min="23" max="23" width="26.140625" style="2" customWidth="1"/>
    <col min="24" max="16384" width="9.140625" style="3"/>
  </cols>
  <sheetData>
    <row r="1" spans="1:44" ht="11.25" customHeight="1" x14ac:dyDescent="0.2">
      <c r="L1" s="5" t="s">
        <v>0</v>
      </c>
    </row>
    <row r="2" spans="1:44" ht="11.25" customHeight="1" x14ac:dyDescent="0.2">
      <c r="L2" s="5" t="s">
        <v>1</v>
      </c>
    </row>
    <row r="3" spans="1:44" s="2" customFormat="1" ht="23.45" customHeight="1" x14ac:dyDescent="0.3">
      <c r="A3" s="6"/>
      <c r="B3" s="7"/>
      <c r="C3" s="7"/>
      <c r="D3" s="56" t="s">
        <v>2</v>
      </c>
      <c r="E3" s="56"/>
      <c r="F3" s="56"/>
      <c r="G3" s="56"/>
      <c r="H3" s="3"/>
      <c r="I3" s="3"/>
      <c r="J3" s="4"/>
      <c r="K3" s="4"/>
      <c r="L3" s="4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5" spans="1:44" s="11" customFormat="1" ht="50.1" customHeight="1" x14ac:dyDescent="0.3">
      <c r="A5" s="8"/>
      <c r="B5" s="57" t="s">
        <v>3</v>
      </c>
      <c r="C5" s="57"/>
      <c r="D5" s="57"/>
      <c r="E5" s="57"/>
      <c r="F5" s="57"/>
      <c r="G5" s="57"/>
      <c r="H5" s="58"/>
      <c r="I5" s="58"/>
      <c r="J5" s="9"/>
      <c r="K5" s="10"/>
      <c r="L5" s="10"/>
      <c r="M5" s="10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1:44" s="9" customFormat="1" ht="57" x14ac:dyDescent="0.2">
      <c r="A6" s="12"/>
      <c r="B6" s="49" t="s">
        <v>4</v>
      </c>
      <c r="C6" s="50"/>
      <c r="D6" s="50"/>
      <c r="E6" s="51"/>
      <c r="F6" s="13" t="s">
        <v>5</v>
      </c>
      <c r="G6" s="13" t="s">
        <v>6</v>
      </c>
      <c r="H6" s="13" t="s">
        <v>7</v>
      </c>
      <c r="I6" s="14"/>
      <c r="K6" s="10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44" s="11" customFormat="1" ht="18.75" x14ac:dyDescent="0.3">
      <c r="A7" s="8"/>
      <c r="B7" s="59" t="s">
        <v>8</v>
      </c>
      <c r="C7" s="60"/>
      <c r="D7" s="60"/>
      <c r="E7" s="61"/>
      <c r="F7" s="15">
        <f>SUM(J13:J68)</f>
        <v>0</v>
      </c>
      <c r="G7" s="15">
        <f>SUM(K13:K68)</f>
        <v>0</v>
      </c>
      <c r="H7" s="15">
        <f>SUM(L13:L68)</f>
        <v>0</v>
      </c>
      <c r="I7" s="16"/>
      <c r="J7" s="9"/>
      <c r="K7" s="10"/>
      <c r="L7" s="10"/>
      <c r="M7" s="10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</row>
    <row r="8" spans="1:44" s="11" customFormat="1" ht="23.45" customHeight="1" x14ac:dyDescent="0.3">
      <c r="A8" s="17"/>
      <c r="B8" s="18"/>
      <c r="C8" s="18"/>
      <c r="D8" s="18"/>
      <c r="E8" s="18"/>
      <c r="F8" s="19"/>
      <c r="G8" s="20"/>
      <c r="H8" s="21"/>
      <c r="I8" s="21"/>
      <c r="J8" s="9"/>
      <c r="K8" s="10"/>
      <c r="L8" s="10"/>
      <c r="M8" s="10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</row>
    <row r="9" spans="1:44" s="2" customFormat="1" ht="23.25" customHeight="1" x14ac:dyDescent="0.2">
      <c r="A9" s="62" t="s">
        <v>9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4" s="22" customFormat="1" ht="27.75" customHeight="1" x14ac:dyDescent="0.25">
      <c r="A10" s="63" t="s">
        <v>10</v>
      </c>
      <c r="B10" s="63" t="s">
        <v>11</v>
      </c>
      <c r="C10" s="63"/>
      <c r="D10" s="63"/>
      <c r="E10" s="63" t="s">
        <v>12</v>
      </c>
      <c r="F10" s="63" t="s">
        <v>13</v>
      </c>
      <c r="G10" s="54" t="s">
        <v>14</v>
      </c>
      <c r="H10" s="55"/>
      <c r="I10" s="52" t="s">
        <v>15</v>
      </c>
      <c r="J10" s="54" t="s">
        <v>16</v>
      </c>
      <c r="K10" s="55"/>
      <c r="L10" s="52" t="s">
        <v>17</v>
      </c>
    </row>
    <row r="11" spans="1:44" s="22" customFormat="1" ht="21.75" customHeight="1" x14ac:dyDescent="0.25">
      <c r="A11" s="63"/>
      <c r="B11" s="63"/>
      <c r="C11" s="63"/>
      <c r="D11" s="63"/>
      <c r="E11" s="63"/>
      <c r="F11" s="63"/>
      <c r="G11" s="23" t="s">
        <v>18</v>
      </c>
      <c r="H11" s="24" t="s">
        <v>19</v>
      </c>
      <c r="I11" s="53"/>
      <c r="J11" s="23" t="s">
        <v>18</v>
      </c>
      <c r="K11" s="23" t="s">
        <v>19</v>
      </c>
      <c r="L11" s="53"/>
    </row>
    <row r="12" spans="1:44" s="25" customFormat="1" ht="15" customHeight="1" x14ac:dyDescent="0.25">
      <c r="A12" s="49" t="s">
        <v>20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1"/>
    </row>
    <row r="13" spans="1:44" s="2" customFormat="1" ht="11.25" customHeight="1" x14ac:dyDescent="0.2">
      <c r="A13" s="26" t="s">
        <v>21</v>
      </c>
      <c r="B13" s="48" t="s">
        <v>22</v>
      </c>
      <c r="C13" s="48"/>
      <c r="D13" s="48"/>
      <c r="E13" s="27" t="s">
        <v>23</v>
      </c>
      <c r="F13" s="28">
        <v>20</v>
      </c>
      <c r="G13" s="29"/>
      <c r="H13" s="29"/>
      <c r="I13" s="30">
        <f>G13+H13</f>
        <v>0</v>
      </c>
      <c r="J13" s="31">
        <f>F13*G13</f>
        <v>0</v>
      </c>
      <c r="K13" s="31">
        <f>H13*F13</f>
        <v>0</v>
      </c>
      <c r="L13" s="31">
        <f>J13+K13</f>
        <v>0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11.25" customHeight="1" x14ac:dyDescent="0.2">
      <c r="A14" s="26" t="s">
        <v>24</v>
      </c>
      <c r="B14" s="48" t="s">
        <v>25</v>
      </c>
      <c r="C14" s="48"/>
      <c r="D14" s="48"/>
      <c r="E14" s="27" t="s">
        <v>26</v>
      </c>
      <c r="F14" s="28">
        <v>4</v>
      </c>
      <c r="G14" s="29"/>
      <c r="H14" s="29"/>
      <c r="I14" s="30">
        <f t="shared" ref="I14:I40" si="0">G14+H14</f>
        <v>0</v>
      </c>
      <c r="J14" s="31">
        <f t="shared" ref="J14:J40" si="1">F14*G14</f>
        <v>0</v>
      </c>
      <c r="K14" s="31">
        <f t="shared" ref="K14:K40" si="2">H14*F14</f>
        <v>0</v>
      </c>
      <c r="L14" s="31">
        <f t="shared" ref="L14:L40" si="3">J14+K14</f>
        <v>0</v>
      </c>
    </row>
    <row r="15" spans="1:44" ht="11.25" customHeight="1" x14ac:dyDescent="0.2">
      <c r="A15" s="26" t="s">
        <v>27</v>
      </c>
      <c r="B15" s="48" t="s">
        <v>28</v>
      </c>
      <c r="C15" s="48"/>
      <c r="D15" s="48"/>
      <c r="E15" s="27" t="s">
        <v>26</v>
      </c>
      <c r="F15" s="28">
        <v>2</v>
      </c>
      <c r="G15" s="29"/>
      <c r="H15" s="29"/>
      <c r="I15" s="30">
        <f t="shared" si="0"/>
        <v>0</v>
      </c>
      <c r="J15" s="31">
        <f t="shared" si="1"/>
        <v>0</v>
      </c>
      <c r="K15" s="31">
        <f t="shared" si="2"/>
        <v>0</v>
      </c>
      <c r="L15" s="31">
        <f t="shared" si="3"/>
        <v>0</v>
      </c>
    </row>
    <row r="16" spans="1:44" ht="11.25" customHeight="1" x14ac:dyDescent="0.2">
      <c r="A16" s="26" t="s">
        <v>29</v>
      </c>
      <c r="B16" s="48" t="s">
        <v>30</v>
      </c>
      <c r="C16" s="48"/>
      <c r="D16" s="48"/>
      <c r="E16" s="27" t="s">
        <v>26</v>
      </c>
      <c r="F16" s="28">
        <v>2</v>
      </c>
      <c r="G16" s="29"/>
      <c r="H16" s="29"/>
      <c r="I16" s="30">
        <f t="shared" si="0"/>
        <v>0</v>
      </c>
      <c r="J16" s="31">
        <f t="shared" si="1"/>
        <v>0</v>
      </c>
      <c r="K16" s="31">
        <f t="shared" si="2"/>
        <v>0</v>
      </c>
      <c r="L16" s="31">
        <f t="shared" si="3"/>
        <v>0</v>
      </c>
    </row>
    <row r="17" spans="1:44" ht="11.25" customHeight="1" x14ac:dyDescent="0.2">
      <c r="A17" s="26" t="s">
        <v>31</v>
      </c>
      <c r="B17" s="48" t="s">
        <v>32</v>
      </c>
      <c r="C17" s="48"/>
      <c r="D17" s="48"/>
      <c r="E17" s="27" t="s">
        <v>26</v>
      </c>
      <c r="F17" s="28">
        <v>4</v>
      </c>
      <c r="G17" s="29"/>
      <c r="H17" s="29"/>
      <c r="I17" s="30">
        <f t="shared" si="0"/>
        <v>0</v>
      </c>
      <c r="J17" s="31">
        <f t="shared" si="1"/>
        <v>0</v>
      </c>
      <c r="K17" s="31">
        <f t="shared" si="2"/>
        <v>0</v>
      </c>
      <c r="L17" s="31">
        <f t="shared" si="3"/>
        <v>0</v>
      </c>
    </row>
    <row r="18" spans="1:44" ht="11.25" customHeight="1" x14ac:dyDescent="0.2">
      <c r="A18" s="26" t="s">
        <v>33</v>
      </c>
      <c r="B18" s="48" t="s">
        <v>34</v>
      </c>
      <c r="C18" s="48" t="s">
        <v>34</v>
      </c>
      <c r="D18" s="48" t="s">
        <v>34</v>
      </c>
      <c r="E18" s="27" t="s">
        <v>26</v>
      </c>
      <c r="F18" s="28">
        <f>12+8</f>
        <v>20</v>
      </c>
      <c r="G18" s="29"/>
      <c r="H18" s="29"/>
      <c r="I18" s="30">
        <f t="shared" si="0"/>
        <v>0</v>
      </c>
      <c r="J18" s="31">
        <f t="shared" si="1"/>
        <v>0</v>
      </c>
      <c r="K18" s="31">
        <f t="shared" si="2"/>
        <v>0</v>
      </c>
      <c r="L18" s="31">
        <f t="shared" si="3"/>
        <v>0</v>
      </c>
    </row>
    <row r="19" spans="1:44" ht="11.25" customHeight="1" x14ac:dyDescent="0.2">
      <c r="A19" s="26" t="s">
        <v>35</v>
      </c>
      <c r="B19" s="48" t="s">
        <v>36</v>
      </c>
      <c r="C19" s="48" t="s">
        <v>36</v>
      </c>
      <c r="D19" s="48" t="s">
        <v>36</v>
      </c>
      <c r="E19" s="27" t="s">
        <v>37</v>
      </c>
      <c r="F19" s="28">
        <f>27.5+22</f>
        <v>49.5</v>
      </c>
      <c r="G19" s="29"/>
      <c r="H19" s="29"/>
      <c r="I19" s="30">
        <f>SUM(G19,H19)</f>
        <v>0</v>
      </c>
      <c r="J19" s="31">
        <f t="shared" si="1"/>
        <v>0</v>
      </c>
      <c r="K19" s="31">
        <f t="shared" si="2"/>
        <v>0</v>
      </c>
      <c r="L19" s="31">
        <f t="shared" si="3"/>
        <v>0</v>
      </c>
    </row>
    <row r="20" spans="1:44" ht="11.25" customHeight="1" x14ac:dyDescent="0.2">
      <c r="A20" s="26" t="s">
        <v>38</v>
      </c>
      <c r="B20" s="48" t="s">
        <v>39</v>
      </c>
      <c r="C20" s="48" t="s">
        <v>39</v>
      </c>
      <c r="D20" s="48" t="s">
        <v>39</v>
      </c>
      <c r="E20" s="27" t="s">
        <v>37</v>
      </c>
      <c r="F20" s="28">
        <v>13.8</v>
      </c>
      <c r="G20" s="29"/>
      <c r="H20" s="29"/>
      <c r="I20" s="30">
        <f t="shared" si="0"/>
        <v>0</v>
      </c>
      <c r="J20" s="31">
        <f t="shared" si="1"/>
        <v>0</v>
      </c>
      <c r="K20" s="31">
        <f t="shared" si="2"/>
        <v>0</v>
      </c>
      <c r="L20" s="31">
        <f t="shared" si="3"/>
        <v>0</v>
      </c>
    </row>
    <row r="21" spans="1:44" ht="11.25" customHeight="1" x14ac:dyDescent="0.2">
      <c r="A21" s="26" t="s">
        <v>40</v>
      </c>
      <c r="B21" s="48" t="s">
        <v>41</v>
      </c>
      <c r="C21" s="48" t="s">
        <v>41</v>
      </c>
      <c r="D21" s="48" t="s">
        <v>41</v>
      </c>
      <c r="E21" s="27" t="s">
        <v>37</v>
      </c>
      <c r="F21" s="28">
        <v>5.4</v>
      </c>
      <c r="G21" s="29"/>
      <c r="H21" s="29"/>
      <c r="I21" s="30">
        <f t="shared" si="0"/>
        <v>0</v>
      </c>
      <c r="J21" s="31">
        <f t="shared" si="1"/>
        <v>0</v>
      </c>
      <c r="K21" s="31">
        <f t="shared" si="2"/>
        <v>0</v>
      </c>
      <c r="L21" s="31">
        <f t="shared" si="3"/>
        <v>0</v>
      </c>
    </row>
    <row r="22" spans="1:44" ht="11.25" customHeight="1" x14ac:dyDescent="0.2">
      <c r="A22" s="26" t="s">
        <v>42</v>
      </c>
      <c r="B22" s="48" t="s">
        <v>43</v>
      </c>
      <c r="C22" s="48" t="s">
        <v>43</v>
      </c>
      <c r="D22" s="48" t="s">
        <v>43</v>
      </c>
      <c r="E22" s="27" t="s">
        <v>44</v>
      </c>
      <c r="F22" s="28">
        <v>1.5</v>
      </c>
      <c r="G22" s="29"/>
      <c r="H22" s="29"/>
      <c r="I22" s="30">
        <f t="shared" si="0"/>
        <v>0</v>
      </c>
      <c r="J22" s="31">
        <f t="shared" si="1"/>
        <v>0</v>
      </c>
      <c r="K22" s="31">
        <f t="shared" si="2"/>
        <v>0</v>
      </c>
      <c r="L22" s="31">
        <f t="shared" si="3"/>
        <v>0</v>
      </c>
    </row>
    <row r="23" spans="1:44" ht="11.25" customHeight="1" x14ac:dyDescent="0.2">
      <c r="A23" s="26" t="s">
        <v>45</v>
      </c>
      <c r="B23" s="48" t="s">
        <v>46</v>
      </c>
      <c r="C23" s="48" t="s">
        <v>46</v>
      </c>
      <c r="D23" s="48" t="s">
        <v>46</v>
      </c>
      <c r="E23" s="27" t="s">
        <v>44</v>
      </c>
      <c r="F23" s="32">
        <f>(0.85*2.6*8)+(1.35*2.07*4)</f>
        <v>28.857999999999997</v>
      </c>
      <c r="G23" s="29"/>
      <c r="H23" s="29"/>
      <c r="I23" s="30">
        <f t="shared" si="0"/>
        <v>0</v>
      </c>
      <c r="J23" s="31">
        <f t="shared" si="1"/>
        <v>0</v>
      </c>
      <c r="K23" s="31">
        <f t="shared" si="2"/>
        <v>0</v>
      </c>
      <c r="L23" s="31">
        <f t="shared" si="3"/>
        <v>0</v>
      </c>
    </row>
    <row r="24" spans="1:44" s="2" customFormat="1" ht="11.25" customHeight="1" x14ac:dyDescent="0.2">
      <c r="A24" s="26" t="s">
        <v>47</v>
      </c>
      <c r="B24" s="48" t="s">
        <v>48</v>
      </c>
      <c r="C24" s="48" t="s">
        <v>48</v>
      </c>
      <c r="D24" s="48" t="s">
        <v>48</v>
      </c>
      <c r="E24" s="27" t="s">
        <v>37</v>
      </c>
      <c r="F24" s="28">
        <f>F19</f>
        <v>49.5</v>
      </c>
      <c r="G24" s="29"/>
      <c r="H24" s="29"/>
      <c r="I24" s="30">
        <f t="shared" si="0"/>
        <v>0</v>
      </c>
      <c r="J24" s="31">
        <f t="shared" si="1"/>
        <v>0</v>
      </c>
      <c r="K24" s="31">
        <f t="shared" si="2"/>
        <v>0</v>
      </c>
      <c r="L24" s="31">
        <f t="shared" si="3"/>
        <v>0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s="2" customFormat="1" ht="11.25" customHeight="1" x14ac:dyDescent="0.2">
      <c r="A25" s="26" t="s">
        <v>49</v>
      </c>
      <c r="B25" s="48" t="s">
        <v>50</v>
      </c>
      <c r="C25" s="48" t="s">
        <v>51</v>
      </c>
      <c r="D25" s="48" t="s">
        <v>51</v>
      </c>
      <c r="E25" s="27" t="s">
        <v>37</v>
      </c>
      <c r="F25" s="28">
        <v>13.8</v>
      </c>
      <c r="G25" s="29"/>
      <c r="H25" s="29"/>
      <c r="I25" s="30">
        <f t="shared" si="0"/>
        <v>0</v>
      </c>
      <c r="J25" s="31">
        <f t="shared" si="1"/>
        <v>0</v>
      </c>
      <c r="K25" s="31">
        <f t="shared" si="2"/>
        <v>0</v>
      </c>
      <c r="L25" s="31">
        <f t="shared" si="3"/>
        <v>0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s="2" customFormat="1" ht="11.25" customHeight="1" x14ac:dyDescent="0.2">
      <c r="A26" s="26" t="s">
        <v>52</v>
      </c>
      <c r="B26" s="48" t="s">
        <v>53</v>
      </c>
      <c r="C26" s="48" t="s">
        <v>54</v>
      </c>
      <c r="D26" s="48" t="s">
        <v>54</v>
      </c>
      <c r="E26" s="27" t="s">
        <v>44</v>
      </c>
      <c r="F26" s="32">
        <f>F23</f>
        <v>28.857999999999997</v>
      </c>
      <c r="G26" s="29"/>
      <c r="H26" s="29"/>
      <c r="I26" s="30">
        <f t="shared" si="0"/>
        <v>0</v>
      </c>
      <c r="J26" s="31">
        <f t="shared" si="1"/>
        <v>0</v>
      </c>
      <c r="K26" s="31">
        <f t="shared" si="2"/>
        <v>0</v>
      </c>
      <c r="L26" s="31">
        <f t="shared" si="3"/>
        <v>0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s="2" customFormat="1" ht="11.25" customHeight="1" x14ac:dyDescent="0.2">
      <c r="A27" s="26" t="s">
        <v>55</v>
      </c>
      <c r="B27" s="48" t="s">
        <v>56</v>
      </c>
      <c r="C27" s="48" t="s">
        <v>56</v>
      </c>
      <c r="D27" s="48" t="s">
        <v>56</v>
      </c>
      <c r="E27" s="27" t="s">
        <v>37</v>
      </c>
      <c r="F27" s="28">
        <f>F24</f>
        <v>49.5</v>
      </c>
      <c r="G27" s="29"/>
      <c r="H27" s="29"/>
      <c r="I27" s="30">
        <f t="shared" si="0"/>
        <v>0</v>
      </c>
      <c r="J27" s="31">
        <f t="shared" si="1"/>
        <v>0</v>
      </c>
      <c r="K27" s="31">
        <f t="shared" si="2"/>
        <v>0</v>
      </c>
      <c r="L27" s="31">
        <f t="shared" si="3"/>
        <v>0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s="2" customFormat="1" ht="11.25" customHeight="1" x14ac:dyDescent="0.2">
      <c r="A28" s="26" t="s">
        <v>57</v>
      </c>
      <c r="B28" s="48" t="s">
        <v>58</v>
      </c>
      <c r="C28" s="48" t="s">
        <v>58</v>
      </c>
      <c r="D28" s="48" t="s">
        <v>58</v>
      </c>
      <c r="E28" s="27" t="s">
        <v>37</v>
      </c>
      <c r="F28" s="28">
        <v>13.8</v>
      </c>
      <c r="G28" s="29"/>
      <c r="H28" s="29"/>
      <c r="I28" s="30">
        <f t="shared" si="0"/>
        <v>0</v>
      </c>
      <c r="J28" s="31">
        <f t="shared" si="1"/>
        <v>0</v>
      </c>
      <c r="K28" s="31">
        <f t="shared" si="2"/>
        <v>0</v>
      </c>
      <c r="L28" s="31">
        <f t="shared" si="3"/>
        <v>0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s="2" customFormat="1" ht="11.25" customHeight="1" x14ac:dyDescent="0.2">
      <c r="A29" s="26" t="s">
        <v>59</v>
      </c>
      <c r="B29" s="48" t="s">
        <v>60</v>
      </c>
      <c r="C29" s="48" t="s">
        <v>60</v>
      </c>
      <c r="D29" s="48" t="s">
        <v>60</v>
      </c>
      <c r="E29" s="27" t="s">
        <v>44</v>
      </c>
      <c r="F29" s="32">
        <f>F23</f>
        <v>28.857999999999997</v>
      </c>
      <c r="G29" s="29"/>
      <c r="H29" s="29"/>
      <c r="I29" s="30">
        <f t="shared" si="0"/>
        <v>0</v>
      </c>
      <c r="J29" s="31">
        <f t="shared" si="1"/>
        <v>0</v>
      </c>
      <c r="K29" s="31">
        <f t="shared" si="2"/>
        <v>0</v>
      </c>
      <c r="L29" s="31">
        <f t="shared" si="3"/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s="2" customFormat="1" ht="11.25" customHeight="1" x14ac:dyDescent="0.2">
      <c r="A30" s="26" t="s">
        <v>61</v>
      </c>
      <c r="B30" s="48" t="s">
        <v>62</v>
      </c>
      <c r="C30" s="48" t="s">
        <v>62</v>
      </c>
      <c r="D30" s="48" t="s">
        <v>62</v>
      </c>
      <c r="E30" s="27" t="s">
        <v>37</v>
      </c>
      <c r="F30" s="28">
        <f>F27</f>
        <v>49.5</v>
      </c>
      <c r="G30" s="29"/>
      <c r="H30" s="29"/>
      <c r="I30" s="30">
        <f t="shared" si="0"/>
        <v>0</v>
      </c>
      <c r="J30" s="31">
        <f t="shared" si="1"/>
        <v>0</v>
      </c>
      <c r="K30" s="31">
        <f t="shared" si="2"/>
        <v>0</v>
      </c>
      <c r="L30" s="31">
        <f t="shared" si="3"/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s="2" customFormat="1" ht="11.25" customHeight="1" x14ac:dyDescent="0.2">
      <c r="A31" s="26" t="s">
        <v>63</v>
      </c>
      <c r="B31" s="48" t="s">
        <v>64</v>
      </c>
      <c r="C31" s="48" t="s">
        <v>64</v>
      </c>
      <c r="D31" s="48" t="s">
        <v>64</v>
      </c>
      <c r="E31" s="27" t="s">
        <v>37</v>
      </c>
      <c r="F31" s="28">
        <v>13.8</v>
      </c>
      <c r="G31" s="29"/>
      <c r="H31" s="29"/>
      <c r="I31" s="30">
        <f t="shared" si="0"/>
        <v>0</v>
      </c>
      <c r="J31" s="31">
        <f t="shared" si="1"/>
        <v>0</v>
      </c>
      <c r="K31" s="31">
        <f t="shared" si="2"/>
        <v>0</v>
      </c>
      <c r="L31" s="31">
        <f t="shared" si="3"/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s="2" customFormat="1" ht="11.25" customHeight="1" x14ac:dyDescent="0.2">
      <c r="A32" s="26" t="s">
        <v>65</v>
      </c>
      <c r="B32" s="48" t="s">
        <v>66</v>
      </c>
      <c r="C32" s="48" t="s">
        <v>66</v>
      </c>
      <c r="D32" s="48" t="s">
        <v>66</v>
      </c>
      <c r="E32" s="27" t="s">
        <v>26</v>
      </c>
      <c r="F32" s="28">
        <v>20</v>
      </c>
      <c r="G32" s="29"/>
      <c r="H32" s="29"/>
      <c r="I32" s="30">
        <f t="shared" si="0"/>
        <v>0</v>
      </c>
      <c r="J32" s="31">
        <f t="shared" si="1"/>
        <v>0</v>
      </c>
      <c r="K32" s="31">
        <f t="shared" si="2"/>
        <v>0</v>
      </c>
      <c r="L32" s="31">
        <f t="shared" si="3"/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s="2" customFormat="1" ht="11.25" customHeight="1" x14ac:dyDescent="0.2">
      <c r="A33" s="26" t="s">
        <v>67</v>
      </c>
      <c r="B33" s="48" t="s">
        <v>68</v>
      </c>
      <c r="C33" s="48" t="s">
        <v>68</v>
      </c>
      <c r="D33" s="48" t="s">
        <v>68</v>
      </c>
      <c r="E33" s="27" t="s">
        <v>26</v>
      </c>
      <c r="F33" s="28">
        <v>4</v>
      </c>
      <c r="G33" s="29"/>
      <c r="H33" s="29"/>
      <c r="I33" s="30">
        <f t="shared" si="0"/>
        <v>0</v>
      </c>
      <c r="J33" s="31">
        <f t="shared" si="1"/>
        <v>0</v>
      </c>
      <c r="K33" s="31">
        <f t="shared" si="2"/>
        <v>0</v>
      </c>
      <c r="L33" s="31">
        <f t="shared" si="3"/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s="2" customFormat="1" ht="11.25" customHeight="1" x14ac:dyDescent="0.2">
      <c r="A34" s="26" t="s">
        <v>69</v>
      </c>
      <c r="B34" s="48" t="s">
        <v>70</v>
      </c>
      <c r="C34" s="48" t="s">
        <v>70</v>
      </c>
      <c r="D34" s="48" t="s">
        <v>70</v>
      </c>
      <c r="E34" s="27" t="s">
        <v>26</v>
      </c>
      <c r="F34" s="28">
        <v>4</v>
      </c>
      <c r="G34" s="29"/>
      <c r="H34" s="29"/>
      <c r="I34" s="30">
        <f t="shared" si="0"/>
        <v>0</v>
      </c>
      <c r="J34" s="31">
        <f t="shared" si="1"/>
        <v>0</v>
      </c>
      <c r="K34" s="31">
        <f t="shared" si="2"/>
        <v>0</v>
      </c>
      <c r="L34" s="31">
        <f t="shared" si="3"/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s="2" customFormat="1" ht="11.25" customHeight="1" x14ac:dyDescent="0.2">
      <c r="A35" s="26" t="s">
        <v>71</v>
      </c>
      <c r="B35" s="48" t="s">
        <v>72</v>
      </c>
      <c r="C35" s="48" t="s">
        <v>72</v>
      </c>
      <c r="D35" s="48" t="s">
        <v>72</v>
      </c>
      <c r="E35" s="27" t="s">
        <v>26</v>
      </c>
      <c r="F35" s="28">
        <v>2</v>
      </c>
      <c r="G35" s="29"/>
      <c r="H35" s="29"/>
      <c r="I35" s="30">
        <f t="shared" si="0"/>
        <v>0</v>
      </c>
      <c r="J35" s="31">
        <f t="shared" si="1"/>
        <v>0</v>
      </c>
      <c r="K35" s="31">
        <f t="shared" si="2"/>
        <v>0</v>
      </c>
      <c r="L35" s="31">
        <f t="shared" si="3"/>
        <v>0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s="2" customFormat="1" ht="11.25" customHeight="1" x14ac:dyDescent="0.2">
      <c r="A36" s="26" t="s">
        <v>73</v>
      </c>
      <c r="B36" s="48" t="s">
        <v>74</v>
      </c>
      <c r="C36" s="48" t="s">
        <v>74</v>
      </c>
      <c r="D36" s="48" t="s">
        <v>74</v>
      </c>
      <c r="E36" s="27" t="s">
        <v>26</v>
      </c>
      <c r="F36" s="28">
        <v>2</v>
      </c>
      <c r="G36" s="29"/>
      <c r="H36" s="29"/>
      <c r="I36" s="30">
        <f t="shared" si="0"/>
        <v>0</v>
      </c>
      <c r="J36" s="31">
        <f t="shared" si="1"/>
        <v>0</v>
      </c>
      <c r="K36" s="31">
        <f t="shared" si="2"/>
        <v>0</v>
      </c>
      <c r="L36" s="31">
        <f t="shared" si="3"/>
        <v>0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s="2" customFormat="1" ht="11.25" customHeight="1" x14ac:dyDescent="0.2">
      <c r="A37" s="26" t="s">
        <v>75</v>
      </c>
      <c r="B37" s="48" t="s">
        <v>41</v>
      </c>
      <c r="C37" s="48" t="s">
        <v>41</v>
      </c>
      <c r="D37" s="48" t="s">
        <v>41</v>
      </c>
      <c r="E37" s="27" t="s">
        <v>37</v>
      </c>
      <c r="F37" s="28">
        <v>6.5</v>
      </c>
      <c r="G37" s="29"/>
      <c r="H37" s="29"/>
      <c r="I37" s="30">
        <f t="shared" si="0"/>
        <v>0</v>
      </c>
      <c r="J37" s="31">
        <f t="shared" si="1"/>
        <v>0</v>
      </c>
      <c r="K37" s="31">
        <f t="shared" si="2"/>
        <v>0</v>
      </c>
      <c r="L37" s="31">
        <f t="shared" si="3"/>
        <v>0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s="2" customFormat="1" ht="11.25" customHeight="1" x14ac:dyDescent="0.2">
      <c r="A38" s="26" t="s">
        <v>76</v>
      </c>
      <c r="B38" s="48" t="s">
        <v>77</v>
      </c>
      <c r="C38" s="48" t="s">
        <v>77</v>
      </c>
      <c r="D38" s="48" t="s">
        <v>77</v>
      </c>
      <c r="E38" s="27" t="s">
        <v>37</v>
      </c>
      <c r="F38" s="28">
        <v>6.5</v>
      </c>
      <c r="G38" s="29"/>
      <c r="H38" s="29"/>
      <c r="I38" s="30">
        <f t="shared" si="0"/>
        <v>0</v>
      </c>
      <c r="J38" s="31">
        <f t="shared" si="1"/>
        <v>0</v>
      </c>
      <c r="K38" s="31">
        <f t="shared" si="2"/>
        <v>0</v>
      </c>
      <c r="L38" s="31">
        <f t="shared" si="3"/>
        <v>0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s="2" customFormat="1" ht="11.25" customHeight="1" x14ac:dyDescent="0.2">
      <c r="A39" s="26" t="s">
        <v>78</v>
      </c>
      <c r="B39" s="48" t="s">
        <v>79</v>
      </c>
      <c r="C39" s="48" t="s">
        <v>79</v>
      </c>
      <c r="D39" s="48" t="s">
        <v>79</v>
      </c>
      <c r="E39" s="27" t="s">
        <v>37</v>
      </c>
      <c r="F39" s="28">
        <f>F30</f>
        <v>49.5</v>
      </c>
      <c r="G39" s="29"/>
      <c r="H39" s="29"/>
      <c r="I39" s="30">
        <f t="shared" si="0"/>
        <v>0</v>
      </c>
      <c r="J39" s="31">
        <f t="shared" si="1"/>
        <v>0</v>
      </c>
      <c r="K39" s="31">
        <f t="shared" si="2"/>
        <v>0</v>
      </c>
      <c r="L39" s="31">
        <f t="shared" si="3"/>
        <v>0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s="2" customFormat="1" ht="11.25" customHeight="1" x14ac:dyDescent="0.2">
      <c r="A40" s="26" t="s">
        <v>80</v>
      </c>
      <c r="B40" s="48" t="s">
        <v>81</v>
      </c>
      <c r="C40" s="48" t="s">
        <v>81</v>
      </c>
      <c r="D40" s="48" t="s">
        <v>81</v>
      </c>
      <c r="E40" s="27" t="s">
        <v>37</v>
      </c>
      <c r="F40" s="28">
        <v>13.8</v>
      </c>
      <c r="G40" s="29"/>
      <c r="H40" s="29"/>
      <c r="I40" s="30">
        <f t="shared" si="0"/>
        <v>0</v>
      </c>
      <c r="J40" s="31">
        <f t="shared" si="1"/>
        <v>0</v>
      </c>
      <c r="K40" s="31">
        <f t="shared" si="2"/>
        <v>0</v>
      </c>
      <c r="L40" s="31">
        <f t="shared" si="3"/>
        <v>0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s="25" customFormat="1" ht="15" customHeight="1" x14ac:dyDescent="0.25">
      <c r="A41" s="49" t="s">
        <v>82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1"/>
    </row>
    <row r="42" spans="1:44" s="2" customFormat="1" ht="11.25" customHeight="1" x14ac:dyDescent="0.2">
      <c r="A42" s="26" t="s">
        <v>83</v>
      </c>
      <c r="B42" s="48" t="s">
        <v>84</v>
      </c>
      <c r="C42" s="48"/>
      <c r="D42" s="48"/>
      <c r="E42" s="27" t="s">
        <v>44</v>
      </c>
      <c r="F42" s="28">
        <v>60</v>
      </c>
      <c r="G42" s="29"/>
      <c r="H42" s="29"/>
      <c r="I42" s="30">
        <f t="shared" ref="I42:I48" si="4">G42+H42</f>
        <v>0</v>
      </c>
      <c r="J42" s="31">
        <f t="shared" ref="J42:J48" si="5">F42*G42</f>
        <v>0</v>
      </c>
      <c r="K42" s="31">
        <f t="shared" ref="K42:K48" si="6">H42*F42</f>
        <v>0</v>
      </c>
      <c r="L42" s="31">
        <f t="shared" ref="L42:L48" si="7">J42+K42</f>
        <v>0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s="2" customFormat="1" ht="11.25" customHeight="1" x14ac:dyDescent="0.2">
      <c r="A43" s="26" t="s">
        <v>85</v>
      </c>
      <c r="B43" s="48" t="s">
        <v>86</v>
      </c>
      <c r="C43" s="48" t="s">
        <v>86</v>
      </c>
      <c r="D43" s="48" t="s">
        <v>86</v>
      </c>
      <c r="E43" s="27" t="s">
        <v>37</v>
      </c>
      <c r="F43" s="28">
        <v>120</v>
      </c>
      <c r="G43" s="29"/>
      <c r="H43" s="29"/>
      <c r="I43" s="30">
        <f t="shared" si="4"/>
        <v>0</v>
      </c>
      <c r="J43" s="31">
        <f t="shared" si="5"/>
        <v>0</v>
      </c>
      <c r="K43" s="31">
        <f t="shared" si="6"/>
        <v>0</v>
      </c>
      <c r="L43" s="31">
        <f t="shared" si="7"/>
        <v>0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s="2" customFormat="1" ht="11.25" customHeight="1" x14ac:dyDescent="0.2">
      <c r="A44" s="26" t="s">
        <v>87</v>
      </c>
      <c r="B44" s="48" t="s">
        <v>88</v>
      </c>
      <c r="C44" s="48" t="s">
        <v>88</v>
      </c>
      <c r="D44" s="48" t="s">
        <v>88</v>
      </c>
      <c r="E44" s="27" t="s">
        <v>44</v>
      </c>
      <c r="F44" s="28">
        <v>55</v>
      </c>
      <c r="G44" s="29"/>
      <c r="H44" s="29"/>
      <c r="I44" s="30">
        <f t="shared" si="4"/>
        <v>0</v>
      </c>
      <c r="J44" s="31">
        <f t="shared" si="5"/>
        <v>0</v>
      </c>
      <c r="K44" s="31">
        <f t="shared" si="6"/>
        <v>0</v>
      </c>
      <c r="L44" s="31">
        <f t="shared" si="7"/>
        <v>0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s="2" customFormat="1" ht="11.25" customHeight="1" x14ac:dyDescent="0.2">
      <c r="A45" s="26" t="s">
        <v>89</v>
      </c>
      <c r="B45" s="48" t="s">
        <v>90</v>
      </c>
      <c r="C45" s="48" t="s">
        <v>90</v>
      </c>
      <c r="D45" s="48" t="s">
        <v>90</v>
      </c>
      <c r="E45" s="27" t="s">
        <v>91</v>
      </c>
      <c r="F45" s="28">
        <v>30</v>
      </c>
      <c r="G45" s="29"/>
      <c r="H45" s="29"/>
      <c r="I45" s="30">
        <f t="shared" si="4"/>
        <v>0</v>
      </c>
      <c r="J45" s="31">
        <f t="shared" si="5"/>
        <v>0</v>
      </c>
      <c r="K45" s="31">
        <f t="shared" si="6"/>
        <v>0</v>
      </c>
      <c r="L45" s="31">
        <f t="shared" si="7"/>
        <v>0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s="2" customFormat="1" ht="11.25" customHeight="1" x14ac:dyDescent="0.2">
      <c r="A46" s="26" t="s">
        <v>92</v>
      </c>
      <c r="B46" s="48" t="s">
        <v>93</v>
      </c>
      <c r="C46" s="48" t="s">
        <v>93</v>
      </c>
      <c r="D46" s="48" t="s">
        <v>93</v>
      </c>
      <c r="E46" s="27" t="s">
        <v>44</v>
      </c>
      <c r="F46" s="28">
        <v>55</v>
      </c>
      <c r="G46" s="29"/>
      <c r="H46" s="29"/>
      <c r="I46" s="30">
        <f t="shared" si="4"/>
        <v>0</v>
      </c>
      <c r="J46" s="31">
        <f t="shared" si="5"/>
        <v>0</v>
      </c>
      <c r="K46" s="31">
        <f t="shared" si="6"/>
        <v>0</v>
      </c>
      <c r="L46" s="31">
        <f t="shared" si="7"/>
        <v>0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s="2" customFormat="1" ht="11.25" customHeight="1" x14ac:dyDescent="0.2">
      <c r="A47" s="26" t="s">
        <v>94</v>
      </c>
      <c r="B47" s="48" t="s">
        <v>95</v>
      </c>
      <c r="C47" s="48" t="s">
        <v>96</v>
      </c>
      <c r="D47" s="48" t="s">
        <v>96</v>
      </c>
      <c r="E47" s="27" t="s">
        <v>44</v>
      </c>
      <c r="F47" s="28">
        <v>55</v>
      </c>
      <c r="G47" s="29"/>
      <c r="H47" s="29"/>
      <c r="I47" s="30">
        <f t="shared" si="4"/>
        <v>0</v>
      </c>
      <c r="J47" s="31">
        <f t="shared" si="5"/>
        <v>0</v>
      </c>
      <c r="K47" s="31">
        <f t="shared" si="6"/>
        <v>0</v>
      </c>
      <c r="L47" s="31">
        <f t="shared" si="7"/>
        <v>0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s="2" customFormat="1" ht="11.25" customHeight="1" x14ac:dyDescent="0.2">
      <c r="A48" s="26" t="s">
        <v>97</v>
      </c>
      <c r="B48" s="48" t="s">
        <v>98</v>
      </c>
      <c r="C48" s="48" t="s">
        <v>99</v>
      </c>
      <c r="D48" s="48" t="s">
        <v>99</v>
      </c>
      <c r="E48" s="27" t="s">
        <v>37</v>
      </c>
      <c r="F48" s="28">
        <v>120</v>
      </c>
      <c r="G48" s="29"/>
      <c r="H48" s="29"/>
      <c r="I48" s="30">
        <f t="shared" si="4"/>
        <v>0</v>
      </c>
      <c r="J48" s="31">
        <f t="shared" si="5"/>
        <v>0</v>
      </c>
      <c r="K48" s="31">
        <f t="shared" si="6"/>
        <v>0</v>
      </c>
      <c r="L48" s="31">
        <f t="shared" si="7"/>
        <v>0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s="25" customFormat="1" ht="15" customHeight="1" x14ac:dyDescent="0.25">
      <c r="A49" s="49" t="s">
        <v>100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1"/>
    </row>
    <row r="50" spans="1:44" s="2" customFormat="1" ht="11.25" customHeight="1" x14ac:dyDescent="0.2">
      <c r="A50" s="26" t="s">
        <v>101</v>
      </c>
      <c r="B50" s="48" t="s">
        <v>102</v>
      </c>
      <c r="C50" s="48"/>
      <c r="D50" s="48"/>
      <c r="E50" s="27" t="s">
        <v>37</v>
      </c>
      <c r="F50" s="28">
        <v>40</v>
      </c>
      <c r="G50" s="29"/>
      <c r="H50" s="29"/>
      <c r="I50" s="30">
        <f t="shared" ref="I50:I56" si="8">G50+H50</f>
        <v>0</v>
      </c>
      <c r="J50" s="31">
        <f t="shared" ref="J50:J56" si="9">F50*G50</f>
        <v>0</v>
      </c>
      <c r="K50" s="31">
        <f t="shared" ref="K50:K56" si="10">H50*F50</f>
        <v>0</v>
      </c>
      <c r="L50" s="31">
        <f t="shared" ref="L50:L56" si="11">J50+K50</f>
        <v>0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s="2" customFormat="1" ht="11.25" customHeight="1" x14ac:dyDescent="0.2">
      <c r="A51" s="26" t="s">
        <v>103</v>
      </c>
      <c r="B51" s="48" t="s">
        <v>104</v>
      </c>
      <c r="C51" s="48" t="s">
        <v>104</v>
      </c>
      <c r="D51" s="48" t="s">
        <v>104</v>
      </c>
      <c r="E51" s="27" t="s">
        <v>44</v>
      </c>
      <c r="F51" s="28">
        <v>24</v>
      </c>
      <c r="G51" s="29"/>
      <c r="H51" s="29"/>
      <c r="I51" s="30">
        <f t="shared" si="8"/>
        <v>0</v>
      </c>
      <c r="J51" s="31">
        <f t="shared" si="9"/>
        <v>0</v>
      </c>
      <c r="K51" s="31">
        <f t="shared" si="10"/>
        <v>0</v>
      </c>
      <c r="L51" s="31">
        <f t="shared" si="11"/>
        <v>0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s="2" customFormat="1" ht="11.25" customHeight="1" x14ac:dyDescent="0.2">
      <c r="A52" s="26" t="s">
        <v>105</v>
      </c>
      <c r="B52" s="48" t="s">
        <v>106</v>
      </c>
      <c r="C52" s="48" t="s">
        <v>107</v>
      </c>
      <c r="D52" s="48" t="s">
        <v>107</v>
      </c>
      <c r="E52" s="27" t="s">
        <v>44</v>
      </c>
      <c r="F52" s="28">
        <v>9</v>
      </c>
      <c r="G52" s="29"/>
      <c r="H52" s="29"/>
      <c r="I52" s="30">
        <f t="shared" si="8"/>
        <v>0</v>
      </c>
      <c r="J52" s="31">
        <f t="shared" si="9"/>
        <v>0</v>
      </c>
      <c r="K52" s="31">
        <f t="shared" si="10"/>
        <v>0</v>
      </c>
      <c r="L52" s="31">
        <f t="shared" si="11"/>
        <v>0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s="2" customFormat="1" ht="11.25" customHeight="1" x14ac:dyDescent="0.2">
      <c r="A53" s="26" t="s">
        <v>108</v>
      </c>
      <c r="B53" s="48" t="s">
        <v>109</v>
      </c>
      <c r="C53" s="48" t="s">
        <v>110</v>
      </c>
      <c r="D53" s="48" t="s">
        <v>110</v>
      </c>
      <c r="E53" s="27" t="s">
        <v>44</v>
      </c>
      <c r="F53" s="28">
        <v>3</v>
      </c>
      <c r="G53" s="29"/>
      <c r="H53" s="29"/>
      <c r="I53" s="30">
        <f t="shared" si="8"/>
        <v>0</v>
      </c>
      <c r="J53" s="31">
        <f t="shared" si="9"/>
        <v>0</v>
      </c>
      <c r="K53" s="31">
        <f t="shared" si="10"/>
        <v>0</v>
      </c>
      <c r="L53" s="31">
        <f t="shared" si="11"/>
        <v>0</v>
      </c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s="2" customFormat="1" ht="11.25" customHeight="1" x14ac:dyDescent="0.2">
      <c r="A54" s="26" t="s">
        <v>111</v>
      </c>
      <c r="B54" s="48" t="s">
        <v>106</v>
      </c>
      <c r="C54" s="48" t="s">
        <v>107</v>
      </c>
      <c r="D54" s="48" t="s">
        <v>107</v>
      </c>
      <c r="E54" s="27" t="s">
        <v>44</v>
      </c>
      <c r="F54" s="28">
        <v>9</v>
      </c>
      <c r="G54" s="29"/>
      <c r="H54" s="29"/>
      <c r="I54" s="30">
        <f t="shared" si="8"/>
        <v>0</v>
      </c>
      <c r="J54" s="31">
        <f t="shared" si="9"/>
        <v>0</v>
      </c>
      <c r="K54" s="31">
        <f t="shared" si="10"/>
        <v>0</v>
      </c>
      <c r="L54" s="31">
        <f t="shared" si="11"/>
        <v>0</v>
      </c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s="2" customFormat="1" ht="11.25" customHeight="1" x14ac:dyDescent="0.2">
      <c r="A55" s="26" t="s">
        <v>112</v>
      </c>
      <c r="B55" s="48" t="s">
        <v>109</v>
      </c>
      <c r="C55" s="48" t="s">
        <v>110</v>
      </c>
      <c r="D55" s="48" t="s">
        <v>110</v>
      </c>
      <c r="E55" s="27" t="s">
        <v>44</v>
      </c>
      <c r="F55" s="28">
        <v>3</v>
      </c>
      <c r="G55" s="29"/>
      <c r="H55" s="29"/>
      <c r="I55" s="30">
        <f t="shared" si="8"/>
        <v>0</v>
      </c>
      <c r="J55" s="31">
        <f t="shared" si="9"/>
        <v>0</v>
      </c>
      <c r="K55" s="31">
        <f t="shared" si="10"/>
        <v>0</v>
      </c>
      <c r="L55" s="31">
        <f t="shared" si="11"/>
        <v>0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s="2" customFormat="1" ht="11.25" customHeight="1" x14ac:dyDescent="0.2">
      <c r="A56" s="26" t="s">
        <v>113</v>
      </c>
      <c r="B56" s="48" t="s">
        <v>114</v>
      </c>
      <c r="C56" s="48" t="s">
        <v>115</v>
      </c>
      <c r="D56" s="48" t="s">
        <v>115</v>
      </c>
      <c r="E56" s="27" t="s">
        <v>37</v>
      </c>
      <c r="F56" s="28">
        <v>40</v>
      </c>
      <c r="G56" s="29"/>
      <c r="H56" s="29"/>
      <c r="I56" s="30">
        <f t="shared" si="8"/>
        <v>0</v>
      </c>
      <c r="J56" s="31">
        <f t="shared" si="9"/>
        <v>0</v>
      </c>
      <c r="K56" s="31">
        <f t="shared" si="10"/>
        <v>0</v>
      </c>
      <c r="L56" s="31">
        <f t="shared" si="11"/>
        <v>0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s="25" customFormat="1" ht="15" customHeight="1" x14ac:dyDescent="0.25">
      <c r="A57" s="49" t="s">
        <v>116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1"/>
    </row>
    <row r="58" spans="1:44" s="2" customFormat="1" ht="11.25" customHeight="1" x14ac:dyDescent="0.2">
      <c r="A58" s="26" t="s">
        <v>117</v>
      </c>
      <c r="B58" s="48" t="s">
        <v>118</v>
      </c>
      <c r="C58" s="48"/>
      <c r="D58" s="48"/>
      <c r="E58" s="27" t="s">
        <v>119</v>
      </c>
      <c r="F58" s="28">
        <v>11.5</v>
      </c>
      <c r="G58" s="29"/>
      <c r="H58" s="29"/>
      <c r="I58" s="30">
        <f t="shared" ref="I58:I66" si="12">G58+H58</f>
        <v>0</v>
      </c>
      <c r="J58" s="31">
        <f t="shared" ref="J58:J66" si="13">F58*G58</f>
        <v>0</v>
      </c>
      <c r="K58" s="31">
        <f t="shared" ref="K58:K66" si="14">H58*F58</f>
        <v>0</v>
      </c>
      <c r="L58" s="31">
        <f t="shared" ref="L58:L66" si="15">J58+K58</f>
        <v>0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s="2" customFormat="1" ht="11.25" customHeight="1" x14ac:dyDescent="0.2">
      <c r="A59" s="26" t="s">
        <v>120</v>
      </c>
      <c r="B59" s="48" t="s">
        <v>121</v>
      </c>
      <c r="C59" s="48" t="s">
        <v>121</v>
      </c>
      <c r="D59" s="48" t="s">
        <v>121</v>
      </c>
      <c r="E59" s="27" t="s">
        <v>44</v>
      </c>
      <c r="F59" s="28">
        <v>16.5</v>
      </c>
      <c r="G59" s="29"/>
      <c r="H59" s="29"/>
      <c r="I59" s="30">
        <f t="shared" si="12"/>
        <v>0</v>
      </c>
      <c r="J59" s="31">
        <f t="shared" si="13"/>
        <v>0</v>
      </c>
      <c r="K59" s="31">
        <f t="shared" si="14"/>
        <v>0</v>
      </c>
      <c r="L59" s="31">
        <f t="shared" si="15"/>
        <v>0</v>
      </c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s="2" customFormat="1" ht="11.25" customHeight="1" x14ac:dyDescent="0.2">
      <c r="A60" s="26" t="s">
        <v>122</v>
      </c>
      <c r="B60" s="48" t="s">
        <v>123</v>
      </c>
      <c r="C60" s="48" t="s">
        <v>123</v>
      </c>
      <c r="D60" s="48" t="s">
        <v>123</v>
      </c>
      <c r="E60" s="27" t="s">
        <v>44</v>
      </c>
      <c r="F60" s="28">
        <v>16.5</v>
      </c>
      <c r="G60" s="29"/>
      <c r="H60" s="29"/>
      <c r="I60" s="30">
        <f t="shared" si="12"/>
        <v>0</v>
      </c>
      <c r="J60" s="31">
        <f t="shared" si="13"/>
        <v>0</v>
      </c>
      <c r="K60" s="31">
        <f t="shared" si="14"/>
        <v>0</v>
      </c>
      <c r="L60" s="31">
        <f t="shared" si="15"/>
        <v>0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s="2" customFormat="1" ht="11.25" customHeight="1" x14ac:dyDescent="0.2">
      <c r="A61" s="26" t="s">
        <v>124</v>
      </c>
      <c r="B61" s="48" t="s">
        <v>125</v>
      </c>
      <c r="C61" s="48" t="s">
        <v>125</v>
      </c>
      <c r="D61" s="48" t="s">
        <v>125</v>
      </c>
      <c r="E61" s="27" t="s">
        <v>44</v>
      </c>
      <c r="F61" s="28">
        <v>16.5</v>
      </c>
      <c r="G61" s="29"/>
      <c r="H61" s="29"/>
      <c r="I61" s="30">
        <f t="shared" si="12"/>
        <v>0</v>
      </c>
      <c r="J61" s="31">
        <f t="shared" si="13"/>
        <v>0</v>
      </c>
      <c r="K61" s="31">
        <f t="shared" si="14"/>
        <v>0</v>
      </c>
      <c r="L61" s="31">
        <f t="shared" si="15"/>
        <v>0</v>
      </c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s="2" customFormat="1" ht="11.25" customHeight="1" x14ac:dyDescent="0.2">
      <c r="A62" s="26" t="s">
        <v>126</v>
      </c>
      <c r="B62" s="48" t="s">
        <v>127</v>
      </c>
      <c r="C62" s="48" t="s">
        <v>127</v>
      </c>
      <c r="D62" s="48" t="s">
        <v>127</v>
      </c>
      <c r="E62" s="27" t="s">
        <v>44</v>
      </c>
      <c r="F62" s="28">
        <v>16.5</v>
      </c>
      <c r="G62" s="33"/>
      <c r="H62" s="29"/>
      <c r="I62" s="30">
        <f t="shared" si="12"/>
        <v>0</v>
      </c>
      <c r="J62" s="31">
        <f t="shared" si="13"/>
        <v>0</v>
      </c>
      <c r="K62" s="31">
        <f t="shared" si="14"/>
        <v>0</v>
      </c>
      <c r="L62" s="31">
        <f t="shared" si="15"/>
        <v>0</v>
      </c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s="2" customFormat="1" ht="11.25" customHeight="1" x14ac:dyDescent="0.2">
      <c r="A63" s="26" t="s">
        <v>128</v>
      </c>
      <c r="B63" s="47" t="s">
        <v>129</v>
      </c>
      <c r="C63" s="47" t="s">
        <v>130</v>
      </c>
      <c r="D63" s="47" t="s">
        <v>130</v>
      </c>
      <c r="E63" s="27" t="s">
        <v>44</v>
      </c>
      <c r="F63" s="28">
        <v>20</v>
      </c>
      <c r="G63" s="29"/>
      <c r="H63" s="33"/>
      <c r="I63" s="30">
        <f t="shared" si="12"/>
        <v>0</v>
      </c>
      <c r="J63" s="31">
        <f t="shared" si="13"/>
        <v>0</v>
      </c>
      <c r="K63" s="31">
        <f t="shared" si="14"/>
        <v>0</v>
      </c>
      <c r="L63" s="31">
        <f t="shared" si="15"/>
        <v>0</v>
      </c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s="2" customFormat="1" ht="11.25" customHeight="1" x14ac:dyDescent="0.2">
      <c r="A64" s="26" t="s">
        <v>131</v>
      </c>
      <c r="B64" s="48" t="s">
        <v>132</v>
      </c>
      <c r="C64" s="48" t="s">
        <v>132</v>
      </c>
      <c r="D64" s="48" t="s">
        <v>132</v>
      </c>
      <c r="E64" s="27" t="s">
        <v>119</v>
      </c>
      <c r="F64" s="28">
        <v>11.5</v>
      </c>
      <c r="G64" s="29"/>
      <c r="H64" s="29"/>
      <c r="I64" s="30">
        <f t="shared" si="12"/>
        <v>0</v>
      </c>
      <c r="J64" s="31">
        <f t="shared" si="13"/>
        <v>0</v>
      </c>
      <c r="K64" s="31">
        <f t="shared" si="14"/>
        <v>0</v>
      </c>
      <c r="L64" s="31">
        <f t="shared" si="15"/>
        <v>0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s="2" customFormat="1" ht="11.25" customHeight="1" x14ac:dyDescent="0.2">
      <c r="A65" s="26" t="s">
        <v>133</v>
      </c>
      <c r="B65" s="48" t="s">
        <v>134</v>
      </c>
      <c r="C65" s="48" t="s">
        <v>134</v>
      </c>
      <c r="D65" s="48" t="s">
        <v>134</v>
      </c>
      <c r="E65" s="27" t="s">
        <v>37</v>
      </c>
      <c r="F65" s="28">
        <v>11.5</v>
      </c>
      <c r="G65" s="33"/>
      <c r="H65" s="29"/>
      <c r="I65" s="30">
        <f t="shared" si="12"/>
        <v>0</v>
      </c>
      <c r="J65" s="31">
        <f t="shared" si="13"/>
        <v>0</v>
      </c>
      <c r="K65" s="31">
        <f t="shared" si="14"/>
        <v>0</v>
      </c>
      <c r="L65" s="31">
        <f t="shared" si="15"/>
        <v>0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s="2" customFormat="1" ht="11.25" customHeight="1" x14ac:dyDescent="0.2">
      <c r="A66" s="26" t="s">
        <v>135</v>
      </c>
      <c r="B66" s="47" t="s">
        <v>136</v>
      </c>
      <c r="C66" s="47" t="s">
        <v>137</v>
      </c>
      <c r="D66" s="47" t="s">
        <v>137</v>
      </c>
      <c r="E66" s="27" t="s">
        <v>138</v>
      </c>
      <c r="F66" s="28">
        <f>0.17*(3.15*0.05*11.5)*2</f>
        <v>0.61582500000000007</v>
      </c>
      <c r="G66" s="29"/>
      <c r="H66" s="33"/>
      <c r="I66" s="30">
        <f t="shared" si="12"/>
        <v>0</v>
      </c>
      <c r="J66" s="31">
        <f t="shared" si="13"/>
        <v>0</v>
      </c>
      <c r="K66" s="31">
        <f t="shared" si="14"/>
        <v>0</v>
      </c>
      <c r="L66" s="31">
        <f t="shared" si="15"/>
        <v>0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s="25" customFormat="1" ht="15" customHeight="1" x14ac:dyDescent="0.25">
      <c r="A67" s="49" t="s">
        <v>139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1"/>
    </row>
    <row r="68" spans="1:44" s="2" customFormat="1" ht="24.95" customHeight="1" x14ac:dyDescent="0.2">
      <c r="A68" s="26" t="s">
        <v>140</v>
      </c>
      <c r="B68" s="48" t="s">
        <v>141</v>
      </c>
      <c r="C68" s="48"/>
      <c r="D68" s="48"/>
      <c r="E68" s="27" t="s">
        <v>142</v>
      </c>
      <c r="F68" s="28">
        <v>1</v>
      </c>
      <c r="G68" s="29"/>
      <c r="H68" s="29"/>
      <c r="I68" s="30">
        <f t="shared" ref="I68" si="16">G68+H68</f>
        <v>0</v>
      </c>
      <c r="J68" s="31">
        <f t="shared" ref="J68" si="17">F68*G68</f>
        <v>0</v>
      </c>
      <c r="K68" s="31">
        <f t="shared" ref="K68" si="18">H68*F68</f>
        <v>0</v>
      </c>
      <c r="L68" s="31">
        <f t="shared" ref="L68" si="19">J68+K68</f>
        <v>0</v>
      </c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ht="11.25" customHeight="1" x14ac:dyDescent="0.2">
      <c r="A69" s="35"/>
      <c r="B69" s="36"/>
      <c r="C69" s="37"/>
      <c r="D69" s="36"/>
      <c r="E69" s="36"/>
      <c r="F69" s="36"/>
      <c r="G69" s="36"/>
      <c r="H69" s="36"/>
      <c r="I69" s="36"/>
      <c r="J69" s="36"/>
      <c r="K69" s="36"/>
      <c r="L69" s="38"/>
    </row>
    <row r="70" spans="1:44" ht="11.25" customHeight="1" x14ac:dyDescent="0.2">
      <c r="A70" s="39" t="s">
        <v>143</v>
      </c>
      <c r="B70" s="40"/>
      <c r="C70" s="34"/>
      <c r="D70" s="41" t="s">
        <v>144</v>
      </c>
      <c r="E70" s="42"/>
      <c r="F70" s="42"/>
      <c r="G70" s="42"/>
      <c r="H70" s="42"/>
      <c r="I70" s="42"/>
      <c r="J70" s="42"/>
      <c r="K70" s="42"/>
      <c r="L70" s="43"/>
    </row>
    <row r="71" spans="1:44" ht="11.25" customHeight="1" x14ac:dyDescent="0.2">
      <c r="A71" s="44"/>
      <c r="B71" s="45"/>
      <c r="C71" s="37"/>
      <c r="D71" s="45"/>
      <c r="E71" s="45"/>
      <c r="F71" s="45"/>
      <c r="G71" s="45"/>
      <c r="H71" s="45"/>
      <c r="I71" s="45"/>
      <c r="J71" s="45"/>
      <c r="K71" s="45"/>
      <c r="L71" s="46"/>
    </row>
    <row r="73" spans="1:44" s="2" customFormat="1" ht="11.25" customHeight="1" x14ac:dyDescent="0.2">
      <c r="A73" s="1" t="s">
        <v>145</v>
      </c>
      <c r="E73" s="3"/>
      <c r="F73" s="3"/>
      <c r="G73" s="3"/>
      <c r="H73" s="3"/>
      <c r="I73" s="3"/>
      <c r="J73" s="4"/>
      <c r="K73" s="4"/>
      <c r="L73" s="4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</sheetData>
  <mergeCells count="74">
    <mergeCell ref="B14:D14"/>
    <mergeCell ref="D3:G3"/>
    <mergeCell ref="B5:I5"/>
    <mergeCell ref="B6:E6"/>
    <mergeCell ref="B7:E7"/>
    <mergeCell ref="A9:L9"/>
    <mergeCell ref="A10:A11"/>
    <mergeCell ref="B10:D11"/>
    <mergeCell ref="E10:E11"/>
    <mergeCell ref="F10:F11"/>
    <mergeCell ref="G10:H10"/>
    <mergeCell ref="I10:I11"/>
    <mergeCell ref="J10:K10"/>
    <mergeCell ref="L10:L11"/>
    <mergeCell ref="A12:L12"/>
    <mergeCell ref="B13:D13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38:D38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50:D50"/>
    <mergeCell ref="B39:D39"/>
    <mergeCell ref="B40:D40"/>
    <mergeCell ref="A41:L41"/>
    <mergeCell ref="B42:D42"/>
    <mergeCell ref="B43:D43"/>
    <mergeCell ref="B44:D44"/>
    <mergeCell ref="B45:D45"/>
    <mergeCell ref="B46:D46"/>
    <mergeCell ref="B47:D47"/>
    <mergeCell ref="B48:D48"/>
    <mergeCell ref="A49:L49"/>
    <mergeCell ref="B62:D62"/>
    <mergeCell ref="B51:D51"/>
    <mergeCell ref="B52:D52"/>
    <mergeCell ref="B53:D53"/>
    <mergeCell ref="B54:D54"/>
    <mergeCell ref="B55:D55"/>
    <mergeCell ref="B56:D56"/>
    <mergeCell ref="A57:L57"/>
    <mergeCell ref="B58:D58"/>
    <mergeCell ref="B59:D59"/>
    <mergeCell ref="B60:D60"/>
    <mergeCell ref="B61:D61"/>
    <mergeCell ref="A69:L69"/>
    <mergeCell ref="A70:B70"/>
    <mergeCell ref="D70:L70"/>
    <mergeCell ref="A71:L71"/>
    <mergeCell ref="B63:D63"/>
    <mergeCell ref="B64:D64"/>
    <mergeCell ref="B65:D65"/>
    <mergeCell ref="B66:D66"/>
    <mergeCell ref="A67:L67"/>
    <mergeCell ref="B68:D68"/>
  </mergeCells>
  <printOptions horizontalCentered="1"/>
  <pageMargins left="0.69999998807907104" right="0.69999998807907104" top="0.75" bottom="0.75" header="0.30000001192092901" footer="0.30000001192092901"/>
  <pageSetup paperSize="9" scale="45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Новолокин</dc:creator>
  <cp:lastModifiedBy>Михаил Новолокин</cp:lastModifiedBy>
  <dcterms:created xsi:type="dcterms:W3CDTF">2015-06-05T18:19:34Z</dcterms:created>
  <dcterms:modified xsi:type="dcterms:W3CDTF">2023-12-06T10:20:30Z</dcterms:modified>
</cp:coreProperties>
</file>