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-15" yWindow="-15" windowWidth="14400" windowHeight="12735"/>
  </bookViews>
  <sheets>
    <sheet name="песок и щебень" sheetId="23" r:id="rId1"/>
  </sheets>
  <definedNames>
    <definedName name="_xlnm.Print_Area" localSheetId="0">'песок и щебень'!$A$1:$O$29</definedName>
  </definedNames>
  <calcPr calcId="125725" refMode="R1C1"/>
</workbook>
</file>

<file path=xl/calcChain.xml><?xml version="1.0" encoding="utf-8"?>
<calcChain xmlns="http://schemas.openxmlformats.org/spreadsheetml/2006/main">
  <c r="I10" i="23"/>
  <c r="I11"/>
  <c r="I12"/>
  <c r="I13"/>
  <c r="I14"/>
  <c r="I15"/>
  <c r="I16"/>
  <c r="I17"/>
  <c r="I18"/>
  <c r="I19"/>
  <c r="I20"/>
  <c r="I2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L11" l="1"/>
  <c r="M11" s="1"/>
  <c r="N11" s="1"/>
  <c r="O11" s="1"/>
  <c r="L12"/>
  <c r="M12" s="1"/>
  <c r="N12" s="1"/>
  <c r="O12" s="1"/>
  <c r="L13"/>
  <c r="M13" s="1"/>
  <c r="N13" s="1"/>
  <c r="O13" s="1"/>
  <c r="L14"/>
  <c r="M14" s="1"/>
  <c r="N14" s="1"/>
  <c r="O14" s="1"/>
  <c r="L15"/>
  <c r="M15" s="1"/>
  <c r="N15" s="1"/>
  <c r="O15" s="1"/>
  <c r="L16"/>
  <c r="M16" s="1"/>
  <c r="N16" s="1"/>
  <c r="O16" s="1"/>
  <c r="L17"/>
  <c r="M17" s="1"/>
  <c r="N17" s="1"/>
  <c r="O17" s="1"/>
  <c r="L18"/>
  <c r="M18" s="1"/>
  <c r="N18" s="1"/>
  <c r="O18" s="1"/>
  <c r="L19"/>
  <c r="M19" s="1"/>
  <c r="N19" s="1"/>
  <c r="O19" s="1"/>
  <c r="L20"/>
  <c r="M20" s="1"/>
  <c r="N20" s="1"/>
  <c r="O20" s="1"/>
  <c r="L21"/>
  <c r="M21" s="1"/>
  <c r="N21" s="1"/>
  <c r="O21" s="1"/>
  <c r="L10" l="1"/>
  <c r="M10" s="1"/>
  <c r="N10" s="1"/>
  <c r="O10" s="1"/>
  <c r="L9" l="1"/>
  <c r="M9" s="1"/>
  <c r="N9" s="1"/>
  <c r="O9" s="1"/>
  <c r="O22" s="1"/>
  <c r="I9"/>
  <c r="J9" s="1"/>
  <c r="K9" s="1"/>
  <c r="M22" l="1"/>
  <c r="N22"/>
</calcChain>
</file>

<file path=xl/sharedStrings.xml><?xml version="1.0" encoding="utf-8"?>
<sst xmlns="http://schemas.openxmlformats.org/spreadsheetml/2006/main" count="74" uniqueCount="51">
  <si>
    <t>№</t>
  </si>
  <si>
    <t>Ед. изм</t>
  </si>
  <si>
    <t>Кол-во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</si>
  <si>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</si>
  <si>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</si>
  <si>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</si>
  <si>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</si>
  <si>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</si>
  <si>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</si>
  <si>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</si>
  <si>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</si>
  <si>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</si>
  <si>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</si>
  <si>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</si>
  <si>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</si>
  <si>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</si>
  <si>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</si>
  <si>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</si>
  <si>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</si>
  <si>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</si>
  <si>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</si>
  <si>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</si>
  <si>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</si>
  <si>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t xml:space="preserve">ОКПД 2 </t>
  </si>
  <si>
    <t xml:space="preserve">Наименование позиции </t>
  </si>
  <si>
    <t xml:space="preserve">Н(М)Ц, за единицу (руб.)     </t>
  </si>
  <si>
    <t xml:space="preserve">Коммерческие предложения (руб./ед.изм.) </t>
  </si>
  <si>
    <t>Новоселец М.В./_____________/</t>
  </si>
  <si>
    <t>Инженер ОМТС</t>
  </si>
  <si>
    <t>Поставка песка и щебня</t>
  </si>
  <si>
    <t>до 31 июля 2025г.</t>
  </si>
  <si>
    <t xml:space="preserve">Итого НМЦ суммы цен за единицу ТРУ устанавливается в размере: 20 707,62
</t>
  </si>
  <si>
    <t xml:space="preserve">Дата подготовки обоснования НМЦ  30.01.2024г. </t>
  </si>
  <si>
    <t>Песок Строительный мытый</t>
  </si>
  <si>
    <t>Песок Строительный крупный</t>
  </si>
  <si>
    <t>Песок Карьерный мелкий</t>
  </si>
  <si>
    <t>Песок Морской крупный</t>
  </si>
  <si>
    <t>Песок Морской мелкий</t>
  </si>
  <si>
    <t>Песок Прибрежный</t>
  </si>
  <si>
    <t>Отсев немытый</t>
  </si>
  <si>
    <t>Щебень 5/20 немытый</t>
  </si>
  <si>
    <t xml:space="preserve">Щебень 5/20 
1 категории
</t>
  </si>
  <si>
    <t xml:space="preserve">Щебень 5/20 
2 категории
</t>
  </si>
  <si>
    <t>Щебень 5/20 гранитный</t>
  </si>
  <si>
    <t>Щебень 20/40</t>
  </si>
  <si>
    <t>Щебень 40/80</t>
  </si>
  <si>
    <t> 08.12.11.130</t>
  </si>
  <si>
    <t>т</t>
  </si>
  <si>
    <t>08.12.12.140</t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</si>
  <si>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</si>
  <si>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r>
      <rPr>
        <b/>
        <sz val="10"/>
        <rFont val="Times New Roman"/>
        <family val="1"/>
        <charset val="204"/>
      </rPr>
      <t>Расчет Н(М)ЦД по формуле</t>
    </r>
    <r>
      <rPr>
        <sz val="10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</si>
</sst>
</file>

<file path=xl/styles.xml><?xml version="1.0" encoding="utf-8"?>
<styleSheet xmlns="http://schemas.openxmlformats.org/spreadsheetml/2006/main">
  <numFmts count="1">
    <numFmt numFmtId="164" formatCode="0.00000"/>
  </numFmts>
  <fonts count="1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2" fillId="0" borderId="0" xfId="0" applyFont="1" applyFill="1" applyAlignment="1" applyProtection="1">
      <alignment vertical="center"/>
      <protection locked="0"/>
    </xf>
    <xf numFmtId="4" fontId="3" fillId="0" borderId="0" xfId="0" applyNumberFormat="1" applyFont="1"/>
    <xf numFmtId="4" fontId="1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top" wrapText="1"/>
    </xf>
    <xf numFmtId="4" fontId="4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/>
    <xf numFmtId="4" fontId="1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horizontal="center" wrapText="1"/>
      <protection locked="0"/>
    </xf>
    <xf numFmtId="0" fontId="6" fillId="0" borderId="0" xfId="0" applyFont="1"/>
    <xf numFmtId="0" fontId="1" fillId="0" borderId="0" xfId="0" applyFont="1" applyFill="1" applyAlignment="1" applyProtection="1">
      <alignment horizontal="left" vertical="top" wrapText="1"/>
      <protection locked="0"/>
    </xf>
    <xf numFmtId="0" fontId="7" fillId="0" borderId="0" xfId="0" applyFont="1" applyFill="1"/>
    <xf numFmtId="0" fontId="8" fillId="0" borderId="0" xfId="0" applyFont="1" applyFill="1"/>
    <xf numFmtId="4" fontId="9" fillId="0" borderId="0" xfId="0" applyNumberFormat="1" applyFont="1" applyFill="1"/>
    <xf numFmtId="4" fontId="7" fillId="0" borderId="0" xfId="0" applyNumberFormat="1" applyFont="1" applyFill="1"/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9" fillId="0" borderId="6" xfId="0" applyNumberFormat="1" applyFont="1" applyFill="1" applyBorder="1" applyAlignment="1">
      <alignment horizontal="center" vertical="top" wrapText="1"/>
    </xf>
    <xf numFmtId="2" fontId="9" fillId="0" borderId="4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/>
    <xf numFmtId="0" fontId="8" fillId="0" borderId="1" xfId="0" applyFont="1" applyFill="1" applyBorder="1"/>
    <xf numFmtId="4" fontId="7" fillId="0" borderId="8" xfId="0" applyNumberFormat="1" applyFont="1" applyFill="1" applyBorder="1"/>
    <xf numFmtId="164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4" fontId="13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7</xdr:row>
      <xdr:rowOff>1600200</xdr:rowOff>
    </xdr:from>
    <xdr:to>
      <xdr:col>11</xdr:col>
      <xdr:colOff>1504950</xdr:colOff>
      <xdr:row>7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266700</xdr:colOff>
      <xdr:row>7</xdr:row>
      <xdr:rowOff>1400175</xdr:rowOff>
    </xdr:from>
    <xdr:to>
      <xdr:col>11</xdr:col>
      <xdr:colOff>419100</xdr:colOff>
      <xdr:row>7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7</xdr:row>
      <xdr:rowOff>952500</xdr:rowOff>
    </xdr:from>
    <xdr:to>
      <xdr:col>11</xdr:col>
      <xdr:colOff>0</xdr:colOff>
      <xdr:row>7</xdr:row>
      <xdr:rowOff>1304925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763125" y="376237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9"/>
  <sheetViews>
    <sheetView tabSelected="1" view="pageBreakPreview" topLeftCell="A16" zoomScale="90" zoomScaleNormal="112" zoomScaleSheetLayoutView="90" workbookViewId="0">
      <selection activeCell="O28" sqref="A1:O28"/>
    </sheetView>
  </sheetViews>
  <sheetFormatPr defaultRowHeight="15"/>
  <cols>
    <col min="1" max="1" width="7.5703125" style="1" customWidth="1"/>
    <col min="2" max="2" width="34.85546875" style="14" customWidth="1"/>
    <col min="3" max="3" width="12.42578125" style="1" customWidth="1"/>
    <col min="4" max="4" width="8.140625" style="1" customWidth="1"/>
    <col min="5" max="5" width="10.28515625" style="1" customWidth="1"/>
    <col min="6" max="6" width="14.28515625" style="3" customWidth="1"/>
    <col min="7" max="7" width="15.42578125" style="3" customWidth="1"/>
    <col min="8" max="8" width="14" style="3" customWidth="1"/>
    <col min="9" max="9" width="15.5703125" style="1" customWidth="1"/>
    <col min="10" max="10" width="15.42578125" style="1" customWidth="1"/>
    <col min="11" max="11" width="13.7109375" style="1" customWidth="1"/>
    <col min="12" max="12" width="22.7109375" style="1" customWidth="1"/>
    <col min="13" max="13" width="13.7109375" style="3" customWidth="1"/>
    <col min="14" max="14" width="14.42578125" style="3" customWidth="1"/>
    <col min="15" max="15" width="15.42578125" style="1" customWidth="1"/>
    <col min="16" max="16" width="18.42578125" style="3" customWidth="1"/>
    <col min="17" max="17" width="0.85546875" style="3" customWidth="1"/>
    <col min="18" max="21" width="15.7109375" style="3" customWidth="1"/>
    <col min="22" max="22" width="11.85546875" style="1" customWidth="1"/>
    <col min="23" max="23" width="9.140625" style="1" customWidth="1"/>
    <col min="24" max="24" width="9.140625" style="3" customWidth="1"/>
    <col min="25" max="16384" width="9.140625" style="1"/>
  </cols>
  <sheetData>
    <row r="1" spans="1:23" ht="16.5" customHeight="1">
      <c r="A1" s="16"/>
      <c r="B1" s="17"/>
      <c r="C1" s="16"/>
      <c r="D1" s="16"/>
      <c r="E1" s="16"/>
      <c r="F1" s="18" t="s">
        <v>20</v>
      </c>
      <c r="G1" s="19"/>
      <c r="H1" s="19"/>
      <c r="I1" s="16"/>
      <c r="J1" s="16"/>
      <c r="K1" s="16"/>
      <c r="L1" s="20" t="s">
        <v>7</v>
      </c>
      <c r="M1" s="21"/>
      <c r="N1" s="21"/>
      <c r="O1" s="21"/>
    </row>
    <row r="2" spans="1:23" ht="20.25" customHeight="1">
      <c r="A2" s="22"/>
      <c r="B2" s="23" t="s">
        <v>11</v>
      </c>
      <c r="C2" s="23"/>
      <c r="D2" s="22"/>
      <c r="E2" s="23" t="s">
        <v>29</v>
      </c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23" ht="36.75" customHeight="1">
      <c r="A3" s="22"/>
      <c r="B3" s="23" t="s">
        <v>12</v>
      </c>
      <c r="C3" s="23"/>
      <c r="D3" s="22"/>
      <c r="E3" s="23" t="s">
        <v>13</v>
      </c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23" ht="33" customHeight="1">
      <c r="A4" s="22"/>
      <c r="B4" s="23" t="s">
        <v>14</v>
      </c>
      <c r="C4" s="23"/>
      <c r="D4" s="22"/>
      <c r="E4" s="23" t="s">
        <v>30</v>
      </c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23" ht="22.5" customHeight="1">
      <c r="A5" s="23" t="s">
        <v>15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3" ht="53.25" customHeight="1">
      <c r="A6" s="22"/>
      <c r="B6" s="23" t="s">
        <v>16</v>
      </c>
      <c r="C6" s="23"/>
      <c r="D6" s="22"/>
      <c r="E6" s="22"/>
      <c r="F6" s="24"/>
      <c r="G6" s="24"/>
      <c r="H6" s="24"/>
      <c r="I6" s="22"/>
      <c r="J6" s="22"/>
      <c r="K6" s="22"/>
      <c r="L6" s="22"/>
      <c r="M6" s="24"/>
      <c r="N6" s="24"/>
      <c r="O6" s="22"/>
    </row>
    <row r="7" spans="1:23" ht="39" customHeight="1">
      <c r="A7" s="25" t="s">
        <v>0</v>
      </c>
      <c r="B7" s="26" t="s">
        <v>24</v>
      </c>
      <c r="C7" s="25" t="s">
        <v>23</v>
      </c>
      <c r="D7" s="25" t="s">
        <v>1</v>
      </c>
      <c r="E7" s="25" t="s">
        <v>2</v>
      </c>
      <c r="F7" s="27" t="s">
        <v>26</v>
      </c>
      <c r="G7" s="28"/>
      <c r="H7" s="29"/>
      <c r="I7" s="30" t="s">
        <v>21</v>
      </c>
      <c r="J7" s="31"/>
      <c r="K7" s="32"/>
      <c r="L7" s="33" t="s">
        <v>22</v>
      </c>
      <c r="M7" s="34"/>
      <c r="N7" s="34"/>
      <c r="O7" s="34"/>
    </row>
    <row r="8" spans="1:23" ht="159" customHeight="1">
      <c r="A8" s="35"/>
      <c r="B8" s="36"/>
      <c r="C8" s="25"/>
      <c r="D8" s="25"/>
      <c r="E8" s="25"/>
      <c r="F8" s="37" t="s">
        <v>8</v>
      </c>
      <c r="G8" s="37" t="s">
        <v>9</v>
      </c>
      <c r="H8" s="37" t="s">
        <v>10</v>
      </c>
      <c r="I8" s="38" t="s">
        <v>3</v>
      </c>
      <c r="J8" s="38" t="s">
        <v>4</v>
      </c>
      <c r="K8" s="38" t="s">
        <v>49</v>
      </c>
      <c r="L8" s="39" t="s">
        <v>50</v>
      </c>
      <c r="M8" s="37" t="s">
        <v>5</v>
      </c>
      <c r="N8" s="37" t="s">
        <v>6</v>
      </c>
      <c r="O8" s="38" t="s">
        <v>25</v>
      </c>
      <c r="P8" s="8"/>
      <c r="Q8" s="8"/>
      <c r="R8" s="8"/>
      <c r="S8" s="8"/>
      <c r="T8" s="8"/>
      <c r="U8" s="8"/>
    </row>
    <row r="9" spans="1:23" ht="33.75" customHeight="1">
      <c r="A9" s="40">
        <v>1</v>
      </c>
      <c r="B9" s="41" t="s">
        <v>33</v>
      </c>
      <c r="C9" s="42" t="s">
        <v>46</v>
      </c>
      <c r="D9" s="43" t="s">
        <v>47</v>
      </c>
      <c r="E9" s="44">
        <v>1</v>
      </c>
      <c r="F9" s="45">
        <v>1700</v>
      </c>
      <c r="G9" s="45">
        <v>1850</v>
      </c>
      <c r="H9" s="46">
        <v>1875</v>
      </c>
      <c r="I9" s="47">
        <f>AVERAGE(F9:H9)</f>
        <v>1808.3333333333333</v>
      </c>
      <c r="J9" s="48">
        <f t="shared" ref="J9:J21" si="0">SQRT(((SUM((POWER(H9-I9,2)),(POWER(G9-I9,2)),(POWER(F9-I9,2)))/(COLUMNS(F9:H9)-1))))</f>
        <v>94.64847243000456</v>
      </c>
      <c r="K9" s="48">
        <f>J9/I9*100</f>
        <v>5.2340169085716806</v>
      </c>
      <c r="L9" s="49">
        <f>((E9/3)*(SUM(F9:H9)))</f>
        <v>1808.3333333333333</v>
      </c>
      <c r="M9" s="50">
        <f t="shared" ref="M9:M21" si="1">L9/E9</f>
        <v>1808.3333333333333</v>
      </c>
      <c r="N9" s="50">
        <f t="shared" ref="N9:N10" si="2">ROUNDDOWN(M9,2)</f>
        <v>1808.33</v>
      </c>
      <c r="O9" s="50">
        <f t="shared" ref="O9:O21" si="3">N9*E9</f>
        <v>1808.33</v>
      </c>
      <c r="P9" s="8"/>
      <c r="Q9" s="8">
        <v>1.2</v>
      </c>
      <c r="R9" s="8"/>
      <c r="S9" s="8"/>
      <c r="T9" s="8"/>
      <c r="U9" s="8"/>
      <c r="W9" s="5"/>
    </row>
    <row r="10" spans="1:23" ht="35.1" customHeight="1">
      <c r="A10" s="40">
        <v>2</v>
      </c>
      <c r="B10" s="51" t="s">
        <v>34</v>
      </c>
      <c r="C10" s="42" t="s">
        <v>46</v>
      </c>
      <c r="D10" s="43" t="s">
        <v>47</v>
      </c>
      <c r="E10" s="44">
        <v>1</v>
      </c>
      <c r="F10" s="45">
        <v>1650</v>
      </c>
      <c r="G10" s="45">
        <v>1850</v>
      </c>
      <c r="H10" s="46">
        <v>1875</v>
      </c>
      <c r="I10" s="47">
        <f t="shared" ref="I10:I21" si="4">AVERAGE(F10:H10)</f>
        <v>1791.6666666666667</v>
      </c>
      <c r="J10" s="48">
        <f t="shared" si="0"/>
        <v>123.32207155790618</v>
      </c>
      <c r="K10" s="48">
        <f t="shared" ref="K10:K21" si="5">J10/I10*100</f>
        <v>6.8830923660226713</v>
      </c>
      <c r="L10" s="49">
        <f>((E10/3)*(SUM(F10:H10)))</f>
        <v>1791.6666666666665</v>
      </c>
      <c r="M10" s="50">
        <f t="shared" si="1"/>
        <v>1791.6666666666665</v>
      </c>
      <c r="N10" s="50">
        <f t="shared" si="2"/>
        <v>1791.66</v>
      </c>
      <c r="O10" s="50">
        <f t="shared" si="3"/>
        <v>1791.66</v>
      </c>
      <c r="P10" s="8"/>
      <c r="Q10" s="8">
        <v>1.2</v>
      </c>
      <c r="R10" s="8"/>
      <c r="S10" s="8"/>
      <c r="T10" s="8"/>
      <c r="U10" s="8"/>
      <c r="W10" s="5"/>
    </row>
    <row r="11" spans="1:23" ht="35.1" customHeight="1">
      <c r="A11" s="40">
        <v>3</v>
      </c>
      <c r="B11" s="51" t="s">
        <v>35</v>
      </c>
      <c r="C11" s="42" t="s">
        <v>46</v>
      </c>
      <c r="D11" s="43" t="s">
        <v>47</v>
      </c>
      <c r="E11" s="44">
        <v>1</v>
      </c>
      <c r="F11" s="45">
        <v>1300</v>
      </c>
      <c r="G11" s="45">
        <v>1500</v>
      </c>
      <c r="H11" s="46">
        <v>1550</v>
      </c>
      <c r="I11" s="47">
        <f t="shared" si="4"/>
        <v>1450</v>
      </c>
      <c r="J11" s="48">
        <f t="shared" si="0"/>
        <v>132.28756555322954</v>
      </c>
      <c r="K11" s="48">
        <f t="shared" si="5"/>
        <v>9.1232803829813491</v>
      </c>
      <c r="L11" s="49">
        <f t="shared" ref="L11:L21" si="6">((E11/3)*(SUM(F11:H11)))</f>
        <v>1450</v>
      </c>
      <c r="M11" s="50">
        <f t="shared" si="1"/>
        <v>1450</v>
      </c>
      <c r="N11" s="50">
        <f t="shared" ref="N11:N21" si="7">ROUNDDOWN(M11,2)</f>
        <v>1450</v>
      </c>
      <c r="O11" s="50">
        <f t="shared" si="3"/>
        <v>1450</v>
      </c>
      <c r="P11" s="8"/>
      <c r="Q11" s="8"/>
      <c r="R11" s="8"/>
      <c r="S11" s="8"/>
      <c r="T11" s="8"/>
      <c r="U11" s="8"/>
      <c r="W11" s="5"/>
    </row>
    <row r="12" spans="1:23" ht="35.1" customHeight="1">
      <c r="A12" s="40">
        <v>4</v>
      </c>
      <c r="B12" s="51" t="s">
        <v>36</v>
      </c>
      <c r="C12" s="42" t="s">
        <v>46</v>
      </c>
      <c r="D12" s="43" t="s">
        <v>47</v>
      </c>
      <c r="E12" s="44">
        <v>1</v>
      </c>
      <c r="F12" s="45">
        <v>1650</v>
      </c>
      <c r="G12" s="45">
        <v>1800</v>
      </c>
      <c r="H12" s="46">
        <v>1810</v>
      </c>
      <c r="I12" s="47">
        <f t="shared" si="4"/>
        <v>1753.3333333333333</v>
      </c>
      <c r="J12" s="48">
        <f t="shared" si="0"/>
        <v>89.628864398325021</v>
      </c>
      <c r="K12" s="48">
        <f t="shared" si="5"/>
        <v>5.1119124181554199</v>
      </c>
      <c r="L12" s="49">
        <f t="shared" si="6"/>
        <v>1753.3333333333333</v>
      </c>
      <c r="M12" s="50">
        <f t="shared" si="1"/>
        <v>1753.3333333333333</v>
      </c>
      <c r="N12" s="50">
        <f t="shared" si="7"/>
        <v>1753.33</v>
      </c>
      <c r="O12" s="50">
        <f t="shared" si="3"/>
        <v>1753.33</v>
      </c>
      <c r="P12" s="8"/>
      <c r="Q12" s="8"/>
      <c r="R12" s="8"/>
      <c r="S12" s="8"/>
      <c r="T12" s="8"/>
      <c r="U12" s="8"/>
      <c r="W12" s="5"/>
    </row>
    <row r="13" spans="1:23" ht="35.1" customHeight="1">
      <c r="A13" s="40">
        <v>5</v>
      </c>
      <c r="B13" s="51" t="s">
        <v>37</v>
      </c>
      <c r="C13" s="42" t="s">
        <v>46</v>
      </c>
      <c r="D13" s="43" t="s">
        <v>47</v>
      </c>
      <c r="E13" s="44">
        <v>1</v>
      </c>
      <c r="F13" s="45">
        <v>1450</v>
      </c>
      <c r="G13" s="45">
        <v>1690</v>
      </c>
      <c r="H13" s="46">
        <v>1710</v>
      </c>
      <c r="I13" s="47">
        <f t="shared" si="4"/>
        <v>1616.6666666666667</v>
      </c>
      <c r="J13" s="48">
        <f t="shared" si="0"/>
        <v>144.68356276140469</v>
      </c>
      <c r="K13" s="48">
        <f t="shared" si="5"/>
        <v>8.9494987275095674</v>
      </c>
      <c r="L13" s="49">
        <f t="shared" si="6"/>
        <v>1616.6666666666665</v>
      </c>
      <c r="M13" s="50">
        <f t="shared" si="1"/>
        <v>1616.6666666666665</v>
      </c>
      <c r="N13" s="50">
        <f t="shared" si="7"/>
        <v>1616.66</v>
      </c>
      <c r="O13" s="50">
        <f t="shared" si="3"/>
        <v>1616.66</v>
      </c>
      <c r="P13" s="8"/>
      <c r="Q13" s="8"/>
      <c r="R13" s="8"/>
      <c r="S13" s="8"/>
      <c r="T13" s="8"/>
      <c r="U13" s="8"/>
      <c r="W13" s="5"/>
    </row>
    <row r="14" spans="1:23" ht="35.1" customHeight="1">
      <c r="A14" s="40">
        <v>6</v>
      </c>
      <c r="B14" s="51" t="s">
        <v>38</v>
      </c>
      <c r="C14" s="42" t="s">
        <v>46</v>
      </c>
      <c r="D14" s="43" t="s">
        <v>47</v>
      </c>
      <c r="E14" s="44">
        <v>1</v>
      </c>
      <c r="F14" s="45">
        <v>1650</v>
      </c>
      <c r="G14" s="45">
        <v>1885</v>
      </c>
      <c r="H14" s="46">
        <v>1905</v>
      </c>
      <c r="I14" s="47">
        <f t="shared" si="4"/>
        <v>1813.3333333333333</v>
      </c>
      <c r="J14" s="48">
        <f t="shared" si="0"/>
        <v>141.80385514270523</v>
      </c>
      <c r="K14" s="48">
        <f t="shared" si="5"/>
        <v>7.8200655409580104</v>
      </c>
      <c r="L14" s="49">
        <f t="shared" si="6"/>
        <v>1813.3333333333333</v>
      </c>
      <c r="M14" s="50">
        <f t="shared" si="1"/>
        <v>1813.3333333333333</v>
      </c>
      <c r="N14" s="50">
        <f t="shared" si="7"/>
        <v>1813.33</v>
      </c>
      <c r="O14" s="50">
        <f t="shared" si="3"/>
        <v>1813.33</v>
      </c>
      <c r="P14" s="8"/>
      <c r="Q14" s="8"/>
      <c r="R14" s="8"/>
      <c r="S14" s="8"/>
      <c r="T14" s="8"/>
      <c r="U14" s="8"/>
      <c r="W14" s="5"/>
    </row>
    <row r="15" spans="1:23" ht="35.1" customHeight="1">
      <c r="A15" s="40">
        <v>7</v>
      </c>
      <c r="B15" s="51" t="s">
        <v>39</v>
      </c>
      <c r="C15" s="42" t="s">
        <v>46</v>
      </c>
      <c r="D15" s="43" t="s">
        <v>47</v>
      </c>
      <c r="E15" s="44">
        <v>1</v>
      </c>
      <c r="F15" s="45">
        <v>920</v>
      </c>
      <c r="G15" s="45">
        <v>1180</v>
      </c>
      <c r="H15" s="46">
        <v>1180</v>
      </c>
      <c r="I15" s="47">
        <f t="shared" si="4"/>
        <v>1093.3333333333333</v>
      </c>
      <c r="J15" s="48">
        <f t="shared" si="0"/>
        <v>150.11106998930271</v>
      </c>
      <c r="K15" s="48">
        <f t="shared" si="5"/>
        <v>13.729671035606955</v>
      </c>
      <c r="L15" s="49">
        <f t="shared" si="6"/>
        <v>1093.3333333333333</v>
      </c>
      <c r="M15" s="50">
        <f t="shared" si="1"/>
        <v>1093.3333333333333</v>
      </c>
      <c r="N15" s="50">
        <f t="shared" si="7"/>
        <v>1093.33</v>
      </c>
      <c r="O15" s="50">
        <f t="shared" si="3"/>
        <v>1093.33</v>
      </c>
      <c r="P15" s="8"/>
      <c r="Q15" s="8"/>
      <c r="R15" s="8"/>
      <c r="S15" s="8"/>
      <c r="T15" s="8"/>
      <c r="U15" s="8"/>
      <c r="W15" s="5"/>
    </row>
    <row r="16" spans="1:23" ht="35.1" customHeight="1">
      <c r="A16" s="40">
        <v>8</v>
      </c>
      <c r="B16" s="51" t="s">
        <v>40</v>
      </c>
      <c r="C16" s="42" t="s">
        <v>48</v>
      </c>
      <c r="D16" s="43" t="s">
        <v>47</v>
      </c>
      <c r="E16" s="44">
        <v>1</v>
      </c>
      <c r="F16" s="45">
        <v>1300</v>
      </c>
      <c r="G16" s="45">
        <v>1483</v>
      </c>
      <c r="H16" s="46">
        <v>1490</v>
      </c>
      <c r="I16" s="47">
        <f t="shared" si="4"/>
        <v>1424.3333333333333</v>
      </c>
      <c r="J16" s="48">
        <f t="shared" si="0"/>
        <v>107.73269389249177</v>
      </c>
      <c r="K16" s="48">
        <f t="shared" si="5"/>
        <v>7.5637276311133945</v>
      </c>
      <c r="L16" s="49">
        <f t="shared" si="6"/>
        <v>1424.3333333333333</v>
      </c>
      <c r="M16" s="50">
        <f t="shared" si="1"/>
        <v>1424.3333333333333</v>
      </c>
      <c r="N16" s="50">
        <f t="shared" si="7"/>
        <v>1424.33</v>
      </c>
      <c r="O16" s="50">
        <f t="shared" si="3"/>
        <v>1424.33</v>
      </c>
      <c r="P16" s="8"/>
      <c r="Q16" s="8"/>
      <c r="R16" s="8"/>
      <c r="S16" s="8"/>
      <c r="T16" s="8"/>
      <c r="U16" s="8"/>
      <c r="W16" s="5"/>
    </row>
    <row r="17" spans="1:23" ht="35.1" customHeight="1">
      <c r="A17" s="40">
        <v>9</v>
      </c>
      <c r="B17" s="51" t="s">
        <v>41</v>
      </c>
      <c r="C17" s="42" t="s">
        <v>48</v>
      </c>
      <c r="D17" s="43" t="s">
        <v>47</v>
      </c>
      <c r="E17" s="44">
        <v>1</v>
      </c>
      <c r="F17" s="45">
        <v>1350</v>
      </c>
      <c r="G17" s="45">
        <v>1585</v>
      </c>
      <c r="H17" s="46">
        <v>1685</v>
      </c>
      <c r="I17" s="47">
        <f t="shared" si="4"/>
        <v>1540</v>
      </c>
      <c r="J17" s="48">
        <f t="shared" si="0"/>
        <v>171.97383521919838</v>
      </c>
      <c r="K17" s="48">
        <f t="shared" si="5"/>
        <v>11.167132157090803</v>
      </c>
      <c r="L17" s="49">
        <f t="shared" si="6"/>
        <v>1540</v>
      </c>
      <c r="M17" s="50">
        <f t="shared" si="1"/>
        <v>1540</v>
      </c>
      <c r="N17" s="50">
        <f t="shared" si="7"/>
        <v>1540</v>
      </c>
      <c r="O17" s="50">
        <f t="shared" si="3"/>
        <v>1540</v>
      </c>
      <c r="P17" s="8"/>
      <c r="Q17" s="8"/>
      <c r="R17" s="8"/>
      <c r="S17" s="8"/>
      <c r="T17" s="8"/>
      <c r="U17" s="8"/>
      <c r="W17" s="5"/>
    </row>
    <row r="18" spans="1:23" ht="35.1" customHeight="1">
      <c r="A18" s="40">
        <v>10</v>
      </c>
      <c r="B18" s="51" t="s">
        <v>42</v>
      </c>
      <c r="C18" s="42" t="s">
        <v>48</v>
      </c>
      <c r="D18" s="43" t="s">
        <v>47</v>
      </c>
      <c r="E18" s="44">
        <v>1</v>
      </c>
      <c r="F18" s="45">
        <v>1300</v>
      </c>
      <c r="G18" s="45">
        <v>1600</v>
      </c>
      <c r="H18" s="46">
        <v>1600</v>
      </c>
      <c r="I18" s="47">
        <f t="shared" si="4"/>
        <v>1500</v>
      </c>
      <c r="J18" s="48">
        <f t="shared" si="0"/>
        <v>173.20508075688772</v>
      </c>
      <c r="K18" s="48">
        <f t="shared" si="5"/>
        <v>11.547005383792515</v>
      </c>
      <c r="L18" s="49">
        <f t="shared" si="6"/>
        <v>1500</v>
      </c>
      <c r="M18" s="50">
        <f t="shared" si="1"/>
        <v>1500</v>
      </c>
      <c r="N18" s="50">
        <f t="shared" si="7"/>
        <v>1500</v>
      </c>
      <c r="O18" s="50">
        <f t="shared" si="3"/>
        <v>1500</v>
      </c>
      <c r="P18" s="8"/>
      <c r="Q18" s="8"/>
      <c r="R18" s="8"/>
      <c r="S18" s="8"/>
      <c r="T18" s="8"/>
      <c r="U18" s="8"/>
      <c r="W18" s="5"/>
    </row>
    <row r="19" spans="1:23" ht="35.1" customHeight="1">
      <c r="A19" s="40">
        <v>11</v>
      </c>
      <c r="B19" s="41" t="s">
        <v>43</v>
      </c>
      <c r="C19" s="42" t="s">
        <v>48</v>
      </c>
      <c r="D19" s="43" t="s">
        <v>47</v>
      </c>
      <c r="E19" s="44">
        <v>1</v>
      </c>
      <c r="F19" s="45">
        <v>1900</v>
      </c>
      <c r="G19" s="45">
        <v>2300</v>
      </c>
      <c r="H19" s="46">
        <v>2300</v>
      </c>
      <c r="I19" s="47">
        <f t="shared" si="4"/>
        <v>2166.6666666666665</v>
      </c>
      <c r="J19" s="48">
        <f t="shared" si="0"/>
        <v>230.9401076758503</v>
      </c>
      <c r="K19" s="48">
        <f t="shared" si="5"/>
        <v>10.658774200423862</v>
      </c>
      <c r="L19" s="49">
        <f t="shared" si="6"/>
        <v>2166.6666666666665</v>
      </c>
      <c r="M19" s="50">
        <f t="shared" si="1"/>
        <v>2166.6666666666665</v>
      </c>
      <c r="N19" s="50">
        <f t="shared" si="7"/>
        <v>2166.66</v>
      </c>
      <c r="O19" s="50">
        <f t="shared" si="3"/>
        <v>2166.66</v>
      </c>
      <c r="P19" s="8"/>
      <c r="Q19" s="8"/>
      <c r="R19" s="8"/>
      <c r="S19" s="8"/>
      <c r="T19" s="8"/>
      <c r="U19" s="8"/>
      <c r="W19" s="5"/>
    </row>
    <row r="20" spans="1:23" ht="35.1" customHeight="1">
      <c r="A20" s="40">
        <v>12</v>
      </c>
      <c r="B20" s="41" t="s">
        <v>44</v>
      </c>
      <c r="C20" s="42" t="s">
        <v>48</v>
      </c>
      <c r="D20" s="43" t="s">
        <v>47</v>
      </c>
      <c r="E20" s="44">
        <v>1</v>
      </c>
      <c r="F20" s="45">
        <v>1250</v>
      </c>
      <c r="G20" s="45">
        <v>1390</v>
      </c>
      <c r="H20" s="46">
        <v>1400</v>
      </c>
      <c r="I20" s="47">
        <f t="shared" si="4"/>
        <v>1346.6666666666667</v>
      </c>
      <c r="J20" s="48">
        <f t="shared" si="0"/>
        <v>83.864970836060834</v>
      </c>
      <c r="K20" s="48">
        <f t="shared" si="5"/>
        <v>6.2275968442619432</v>
      </c>
      <c r="L20" s="49">
        <f t="shared" si="6"/>
        <v>1346.6666666666665</v>
      </c>
      <c r="M20" s="50">
        <f t="shared" si="1"/>
        <v>1346.6666666666665</v>
      </c>
      <c r="N20" s="50">
        <f t="shared" si="7"/>
        <v>1346.66</v>
      </c>
      <c r="O20" s="50">
        <f t="shared" si="3"/>
        <v>1346.66</v>
      </c>
      <c r="P20" s="8"/>
      <c r="Q20" s="8"/>
      <c r="R20" s="8"/>
      <c r="S20" s="8"/>
      <c r="T20" s="8"/>
      <c r="U20" s="8"/>
      <c r="W20" s="5"/>
    </row>
    <row r="21" spans="1:23" ht="35.1" customHeight="1">
      <c r="A21" s="40">
        <v>13</v>
      </c>
      <c r="B21" s="41" t="s">
        <v>45</v>
      </c>
      <c r="C21" s="42" t="s">
        <v>48</v>
      </c>
      <c r="D21" s="43" t="s">
        <v>47</v>
      </c>
      <c r="E21" s="44">
        <v>1</v>
      </c>
      <c r="F21" s="45">
        <v>1300</v>
      </c>
      <c r="G21" s="45">
        <v>1405</v>
      </c>
      <c r="H21" s="46">
        <v>1505</v>
      </c>
      <c r="I21" s="47">
        <f t="shared" si="4"/>
        <v>1403.3333333333333</v>
      </c>
      <c r="J21" s="48">
        <f t="shared" si="0"/>
        <v>102.51016209787853</v>
      </c>
      <c r="K21" s="48">
        <f t="shared" si="5"/>
        <v>7.3047621447419386</v>
      </c>
      <c r="L21" s="49">
        <f t="shared" si="6"/>
        <v>1403.3333333333333</v>
      </c>
      <c r="M21" s="50">
        <f t="shared" si="1"/>
        <v>1403.3333333333333</v>
      </c>
      <c r="N21" s="50">
        <f t="shared" si="7"/>
        <v>1403.33</v>
      </c>
      <c r="O21" s="50">
        <f t="shared" si="3"/>
        <v>1403.33</v>
      </c>
      <c r="P21" s="8"/>
      <c r="Q21" s="8"/>
      <c r="R21" s="8"/>
      <c r="S21" s="8"/>
      <c r="T21" s="8"/>
      <c r="U21" s="8"/>
      <c r="W21" s="5"/>
    </row>
    <row r="22" spans="1:23" ht="21.75" customHeight="1" thickBot="1">
      <c r="A22" s="52"/>
      <c r="B22" s="53"/>
      <c r="C22" s="52"/>
      <c r="D22" s="43"/>
      <c r="E22" s="44"/>
      <c r="F22" s="54"/>
      <c r="G22" s="54"/>
      <c r="H22" s="54"/>
      <c r="I22" s="55"/>
      <c r="J22" s="56"/>
      <c r="K22" s="56"/>
      <c r="L22" s="57"/>
      <c r="M22" s="58">
        <f>SUM(M9:M21)</f>
        <v>20707.666666666668</v>
      </c>
      <c r="N22" s="59">
        <f>SUM(N9:N21)</f>
        <v>20707.619999999995</v>
      </c>
      <c r="O22" s="59">
        <f>SUM(O9:O21)</f>
        <v>20707.619999999995</v>
      </c>
      <c r="P22" s="9"/>
      <c r="Q22" s="8">
        <v>1.2</v>
      </c>
      <c r="R22" s="9"/>
      <c r="S22" s="9"/>
      <c r="T22" s="9"/>
      <c r="U22" s="9"/>
      <c r="W22" s="5">
        <v>1.2</v>
      </c>
    </row>
    <row r="23" spans="1:23" ht="12.7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</row>
    <row r="24" spans="1:23" ht="15.75">
      <c r="A24" s="61"/>
      <c r="B24" s="61"/>
      <c r="C24" s="61"/>
      <c r="D24" s="62"/>
      <c r="E24" s="62"/>
      <c r="F24" s="63"/>
      <c r="G24" s="63"/>
      <c r="H24" s="63"/>
      <c r="I24" s="63"/>
      <c r="J24" s="63"/>
      <c r="K24" s="64"/>
      <c r="L24" s="16"/>
      <c r="M24" s="19"/>
      <c r="N24" s="19"/>
      <c r="O24" s="16"/>
    </row>
    <row r="25" spans="1:23" ht="21.75" customHeight="1">
      <c r="A25" s="65" t="s">
        <v>31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7"/>
      <c r="Q25" s="7"/>
      <c r="R25" s="7"/>
      <c r="S25" s="7"/>
      <c r="T25" s="7"/>
      <c r="U25" s="7"/>
    </row>
    <row r="26" spans="1:23" ht="20.25" customHeight="1">
      <c r="A26" s="67" t="s">
        <v>32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"/>
      <c r="Q26" s="6"/>
      <c r="R26" s="6"/>
      <c r="S26" s="6"/>
      <c r="T26" s="6"/>
      <c r="U26" s="6"/>
    </row>
    <row r="27" spans="1:23" ht="24.75" customHeight="1">
      <c r="A27" s="68"/>
      <c r="B27" s="65" t="s">
        <v>17</v>
      </c>
      <c r="C27" s="66"/>
      <c r="D27" s="62"/>
      <c r="E27" s="63" t="s">
        <v>28</v>
      </c>
      <c r="F27" s="63"/>
      <c r="G27" s="69"/>
      <c r="H27" s="63" t="s">
        <v>27</v>
      </c>
      <c r="I27" s="63"/>
      <c r="J27" s="63"/>
      <c r="K27" s="64"/>
      <c r="L27" s="16"/>
      <c r="M27" s="19"/>
      <c r="N27" s="19"/>
      <c r="O27" s="16"/>
    </row>
    <row r="28" spans="1:23" ht="22.5" customHeight="1">
      <c r="A28" s="68"/>
      <c r="B28" s="66"/>
      <c r="C28" s="66"/>
      <c r="D28" s="62"/>
      <c r="E28" s="63" t="s">
        <v>18</v>
      </c>
      <c r="F28" s="63"/>
      <c r="G28" s="69"/>
      <c r="H28" s="63" t="s">
        <v>19</v>
      </c>
      <c r="I28" s="63"/>
      <c r="J28" s="63"/>
      <c r="K28" s="64"/>
      <c r="L28" s="16"/>
      <c r="M28" s="19"/>
      <c r="N28" s="19"/>
      <c r="O28" s="16"/>
    </row>
    <row r="29" spans="1:23" ht="15.75">
      <c r="A29" s="15"/>
      <c r="B29" s="15"/>
      <c r="C29" s="15"/>
      <c r="D29" s="15"/>
      <c r="E29" s="11"/>
      <c r="F29" s="12"/>
      <c r="G29" s="4"/>
      <c r="H29" s="13"/>
      <c r="I29" s="2"/>
      <c r="J29" s="2"/>
      <c r="K29" s="2"/>
      <c r="L29" s="2"/>
      <c r="M29" s="10"/>
      <c r="N29" s="10"/>
      <c r="O29" s="2"/>
    </row>
  </sheetData>
  <mergeCells count="28">
    <mergeCell ref="A25:O25"/>
    <mergeCell ref="A23:O23"/>
    <mergeCell ref="A24:C24"/>
    <mergeCell ref="F24:J24"/>
    <mergeCell ref="I7:K7"/>
    <mergeCell ref="A29:D29"/>
    <mergeCell ref="A26:O26"/>
    <mergeCell ref="B27:C28"/>
    <mergeCell ref="E27:F27"/>
    <mergeCell ref="H27:J27"/>
    <mergeCell ref="E28:F28"/>
    <mergeCell ref="H28:J28"/>
    <mergeCell ref="L1:O1"/>
    <mergeCell ref="A7:A8"/>
    <mergeCell ref="B7:B8"/>
    <mergeCell ref="C7:C8"/>
    <mergeCell ref="D7:D8"/>
    <mergeCell ref="E7:E8"/>
    <mergeCell ref="F7:H7"/>
    <mergeCell ref="B2:C2"/>
    <mergeCell ref="E2:O2"/>
    <mergeCell ref="B3:C3"/>
    <mergeCell ref="E3:O3"/>
    <mergeCell ref="B4:C4"/>
    <mergeCell ref="E4:O4"/>
    <mergeCell ref="A5:O5"/>
    <mergeCell ref="B6:C6"/>
    <mergeCell ref="L7:O7"/>
  </mergeCells>
  <pageMargins left="0.16" right="0.16" top="0.32" bottom="0.24" header="0.22" footer="0.19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песок и щебень</vt:lpstr>
      <vt:lpstr>'песок и щебень'!Область_печати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mborovskih</cp:lastModifiedBy>
  <cp:lastPrinted>2023-10-17T09:01:43Z</cp:lastPrinted>
  <dcterms:created xsi:type="dcterms:W3CDTF">2014-01-28T13:50:42Z</dcterms:created>
  <dcterms:modified xsi:type="dcterms:W3CDTF">2024-02-01T13:00:10Z</dcterms:modified>
</cp:coreProperties>
</file>