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бъёмы\К5\Фасады\фасады\"/>
    </mc:Choice>
  </mc:AlternateContent>
  <xr:revisionPtr revIDLastSave="0" documentId="13_ncr:1_{75EECC28-9F51-4D14-86BC-623980C9FB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№1 ВОР " sheetId="8" r:id="rId1"/>
    <sheet name="Лист1" sheetId="9" r:id="rId2"/>
  </sheets>
  <definedNames>
    <definedName name="_xlnm._FilterDatabase" localSheetId="0" hidden="1">'№1 ВОР '!$A$10:$L$15</definedName>
    <definedName name="_xlnm.Print_Area" localSheetId="0">'№1 ВОР '!$A$1:$K$25</definedName>
    <definedName name="_xlnm.Print_Area" localSheetId="1">Лист1!$D$3:$G$47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9" l="1"/>
  <c r="G29" i="9"/>
  <c r="G46" i="9"/>
  <c r="G47" i="9"/>
  <c r="G21" i="9"/>
  <c r="G45" i="9"/>
  <c r="G36" i="9"/>
  <c r="G37" i="9"/>
  <c r="G44" i="9"/>
  <c r="G28" i="9"/>
  <c r="H13" i="8"/>
  <c r="H14" i="8" s="1"/>
  <c r="I13" i="8"/>
  <c r="I14" i="8" s="1"/>
  <c r="J13" i="8"/>
  <c r="J14" i="8" s="1"/>
  <c r="D15" i="8" l="1"/>
</calcChain>
</file>

<file path=xl/sharedStrings.xml><?xml version="1.0" encoding="utf-8"?>
<sst xmlns="http://schemas.openxmlformats.org/spreadsheetml/2006/main" count="122" uniqueCount="76">
  <si>
    <t>Наименование</t>
  </si>
  <si>
    <t>Ед. изм.</t>
  </si>
  <si>
    <t>Кол-во</t>
  </si>
  <si>
    <t>Ведомость объемов работ</t>
  </si>
  <si>
    <t>м.п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</si>
  <si>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</si>
  <si>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</si>
  <si>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</si>
  <si>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</si>
  <si>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</si>
  <si>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</si>
  <si>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</si>
  <si>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ИТОГО</t>
  </si>
  <si>
    <t>В т.ч. НДС - 20%</t>
  </si>
  <si>
    <t>№ 
п/п</t>
  </si>
  <si>
    <t>Приложение № 2</t>
  </si>
  <si>
    <t>«Генеральный подрядчик»</t>
  </si>
  <si>
    <t>ООО «СЕРВИССТРОЙДОМ»</t>
  </si>
  <si>
    <t>Генеральный директор</t>
  </si>
  <si>
    <t>«Подрядчик»</t>
  </si>
  <si>
    <t>к Договору подряда №</t>
  </si>
  <si>
    <t>к Дополнительному соглашению №</t>
  </si>
  <si>
    <r>
      <t xml:space="preserve">_________________ </t>
    </r>
    <r>
      <rPr>
        <b/>
        <sz val="12"/>
        <color theme="1"/>
        <rFont val="Times New Roman"/>
        <family val="1"/>
        <charset val="204"/>
      </rPr>
      <t>Самсонов Е.А.</t>
    </r>
  </si>
  <si>
    <t xml:space="preserve">________________  </t>
  </si>
  <si>
    <t>шт.</t>
  </si>
  <si>
    <t>м</t>
  </si>
  <si>
    <t>Угловой отсечной клапан терморегулятор R16TG Х 033</t>
  </si>
  <si>
    <t>шт</t>
  </si>
  <si>
    <t>Угловой осевой термостатический клапан терморегулятор для радиатора отопления R415Н Х 003</t>
  </si>
  <si>
    <t>Монтаж конвекторов в пол</t>
  </si>
  <si>
    <t>Прямой отсечной клапан терморегулятор 1/2 R17TG R17X033</t>
  </si>
  <si>
    <t>Прямой термостатический клапан терморегулятор 1/2 ** R402TG R402X133</t>
  </si>
  <si>
    <t>Фланцевый статический балансировочный клапан HEIZEN FB Ду65</t>
  </si>
  <si>
    <t>Автоматический балансировочный клапан dP=5–25 кПа Ду15</t>
  </si>
  <si>
    <t>Клапан ручной балансировочный с измерит. ниппелями, c дренажом</t>
  </si>
  <si>
    <t>660
(на 1 тип. этаж,
+10%)</t>
  </si>
  <si>
    <t>Устройство трубопроводов из труб стальных (стояки+разводка на кровле и в техпространстве):</t>
  </si>
  <si>
    <t>Ø108х4,0</t>
  </si>
  <si>
    <t>Ø76х3,5</t>
  </si>
  <si>
    <t>Ø57х3,5</t>
  </si>
  <si>
    <t>Ø40х3,5</t>
  </si>
  <si>
    <t>Ø32х3,2</t>
  </si>
  <si>
    <t>Ø25х3,2</t>
  </si>
  <si>
    <t>Ø20х2,8</t>
  </si>
  <si>
    <t>Ø15х2,8</t>
  </si>
  <si>
    <t>20 этажей К-6</t>
  </si>
  <si>
    <t xml:space="preserve">CAF 230-255-1200-1-W-Т </t>
  </si>
  <si>
    <t xml:space="preserve"> CAF 230-255-1400-1-W-Т</t>
  </si>
  <si>
    <t>CAF 230-255-1800-1-W-Т</t>
  </si>
  <si>
    <r>
      <t>CAF</t>
    </r>
    <r>
      <rPr>
        <sz val="12"/>
        <color indexed="8"/>
        <rFont val="Times New Roman"/>
        <family val="1"/>
        <charset val="204"/>
      </rPr>
      <t xml:space="preserve"> 230-255-900-1-W-Т </t>
    </r>
  </si>
  <si>
    <t>ø20</t>
  </si>
  <si>
    <t>CIA_95_360_1100_RLA_S</t>
  </si>
  <si>
    <t>CIA_95_360_1200_RLA_S</t>
  </si>
  <si>
    <t>CIA_95_360_2000_RLA_S</t>
  </si>
  <si>
    <t>CIA_95_360_2100_RLA_S</t>
  </si>
  <si>
    <t>CIA_95_360_2200_RLA_S</t>
  </si>
  <si>
    <t>CIA_95_410_1100_RLA_S</t>
  </si>
  <si>
    <t>CIA_95_410_2000_RLA_S</t>
  </si>
  <si>
    <t>CIA_95_410_2100_RLA_S</t>
  </si>
  <si>
    <t>CIA_95_410_2200_RLA_S</t>
  </si>
  <si>
    <t>CIA_95_410_2300_RLA_S</t>
  </si>
  <si>
    <t>CIA_95_410_2400_RLA_S</t>
  </si>
  <si>
    <t>CIA_95_410_2500_RLA_S</t>
  </si>
  <si>
    <t>CIA_95_410_2700_RLA_S</t>
  </si>
  <si>
    <t>Монтаж коллекторов (гребёнок)</t>
  </si>
  <si>
    <t xml:space="preserve">ø16 </t>
  </si>
  <si>
    <t>Прокладка труб из сшитого полиэтилена PE-Xa в теплоизоляции в стяжке (этажная разводка горизонт)</t>
  </si>
  <si>
    <t>16 этажей
 К-2</t>
  </si>
  <si>
    <r>
      <t xml:space="preserve">Оборудование на стояках Т11/Т21: </t>
    </r>
    <r>
      <rPr>
        <b/>
        <sz val="12"/>
        <color theme="1"/>
        <rFont val="Times New Roman"/>
        <family val="1"/>
        <charset val="204"/>
      </rPr>
      <t>клапаны</t>
    </r>
  </si>
  <si>
    <t>Ø89х3,5</t>
  </si>
  <si>
    <t>Монтаж конвекторов напольных (радиаторов)</t>
  </si>
  <si>
    <t>Балансировочный клапан</t>
  </si>
  <si>
    <t>Монтаж корзин кондиционеров КК-01 из оцинкованной стали с окраской матовой эмалью, цвет RAL 9016</t>
  </si>
  <si>
    <t>Монтаж корзин кондиционеров КК-02 из оцинкованной стали с окраской матовой эмалью, цвет RAL 7021</t>
  </si>
  <si>
    <t>550-21-2.АС.2.4
550-21-2.АС.5.1</t>
  </si>
  <si>
    <r>
      <rPr>
        <b/>
        <sz val="12"/>
        <color theme="1"/>
        <rFont val="Times New Roman"/>
        <family val="1"/>
        <charset val="204"/>
      </rPr>
      <t xml:space="preserve">на выполнение комплекса работ по монтажу корзин кондиционеров на фасаде корпуса К-5 </t>
    </r>
    <r>
      <rPr>
        <sz val="12"/>
        <color theme="1"/>
        <rFont val="Times New Roman"/>
        <family val="1"/>
        <charset val="204"/>
      </rPr>
      <t>на объекте: 
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</si>
</sst>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right" vertical="center" indent="3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/>
    <xf numFmtId="0" fontId="2" fillId="0" borderId="9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/>
    <xf numFmtId="0" fontId="2" fillId="0" borderId="7" xfId="0" applyFont="1" applyFill="1" applyBorder="1" applyAlignment="1">
      <alignment wrapText="1"/>
    </xf>
    <xf numFmtId="0" fontId="2" fillId="0" borderId="0" xfId="0" applyFont="1" applyAlignment="1">
      <alignment vertical="center" textRotation="90" wrapText="1"/>
    </xf>
    <xf numFmtId="0" fontId="2" fillId="0" borderId="9" xfId="0" applyFont="1" applyFill="1" applyBorder="1" applyAlignment="1">
      <alignment wrapText="1"/>
    </xf>
    <xf numFmtId="0" fontId="2" fillId="0" borderId="0" xfId="0" applyFont="1" applyAlignment="1">
      <alignment vertical="center" textRotation="90"/>
    </xf>
    <xf numFmtId="0" fontId="2" fillId="0" borderId="6" xfId="0" applyFont="1" applyFill="1" applyBorder="1" applyAlignment="1">
      <alignment wrapText="1"/>
    </xf>
    <xf numFmtId="0" fontId="2" fillId="0" borderId="9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 wrapText="1"/>
    </xf>
    <xf numFmtId="0" fontId="2" fillId="0" borderId="9" xfId="0" applyFont="1" applyBorder="1" applyAlignment="1">
      <alignment vertical="center" wrapText="1"/>
    </xf>
    <xf numFmtId="0" fontId="4" fillId="0" borderId="7" xfId="0" applyFont="1" applyBorder="1"/>
    <xf numFmtId="0" fontId="2" fillId="0" borderId="11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2" fillId="0" borderId="6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/>
    <xf numFmtId="0" fontId="4" fillId="0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2" xfId="0" applyFont="1" applyBorder="1"/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F5CE-6CA7-4966-9AC3-E2F39755F20D}">
  <sheetPr>
    <pageSetUpPr fitToPage="1"/>
  </sheetPr>
  <dimension ref="A1:L25"/>
  <sheetViews>
    <sheetView tabSelected="1" zoomScale="115" zoomScaleNormal="115" zoomScaleSheetLayoutView="145" workbookViewId="0">
      <selection activeCell="A6" sqref="A6:K6"/>
    </sheetView>
  </sheetViews>
  <sheetFormatPr defaultColWidth="8.85546875" defaultRowHeight="15.75" x14ac:dyDescent="0.25"/>
  <cols>
    <col min="1" max="1" width="7.5703125" style="1" customWidth="1"/>
    <col min="2" max="2" width="64.7109375" style="7" customWidth="1"/>
    <col min="3" max="3" width="9.28515625" style="25" customWidth="1"/>
    <col min="4" max="4" width="11.7109375" style="74" customWidth="1"/>
    <col min="5" max="5" width="13" style="7" customWidth="1"/>
    <col min="6" max="6" width="13.85546875" style="8" customWidth="1"/>
    <col min="7" max="8" width="13" style="8" customWidth="1"/>
    <col min="9" max="9" width="13.28515625" style="8" customWidth="1"/>
    <col min="10" max="10" width="12.42578125" style="8" customWidth="1"/>
    <col min="11" max="11" width="22" style="1" customWidth="1"/>
    <col min="12" max="12" width="11.85546875" style="8" bestFit="1" customWidth="1"/>
    <col min="13" max="16384" width="8.85546875" style="8"/>
  </cols>
  <sheetData>
    <row r="1" spans="1:12" x14ac:dyDescent="0.25">
      <c r="K1" s="9" t="s">
        <v>15</v>
      </c>
    </row>
    <row r="2" spans="1:12" x14ac:dyDescent="0.25">
      <c r="K2" s="10" t="s">
        <v>21</v>
      </c>
    </row>
    <row r="3" spans="1:12" x14ac:dyDescent="0.25">
      <c r="K3" s="10" t="s">
        <v>20</v>
      </c>
    </row>
    <row r="4" spans="1:12" x14ac:dyDescent="0.25">
      <c r="K4" s="10"/>
    </row>
    <row r="5" spans="1:12" x14ac:dyDescent="0.25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2" ht="69.75" customHeight="1" x14ac:dyDescent="0.25">
      <c r="A6" s="81" t="s">
        <v>75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2" ht="19.149999999999999" customHeight="1" x14ac:dyDescent="0.25">
      <c r="A7" s="83" t="s">
        <v>14</v>
      </c>
      <c r="B7" s="83" t="s">
        <v>0</v>
      </c>
      <c r="C7" s="83" t="s">
        <v>1</v>
      </c>
      <c r="D7" s="85" t="s">
        <v>2</v>
      </c>
      <c r="E7" s="83" t="s">
        <v>5</v>
      </c>
      <c r="F7" s="83"/>
      <c r="G7" s="83"/>
      <c r="H7" s="83" t="s">
        <v>6</v>
      </c>
      <c r="I7" s="83"/>
      <c r="J7" s="83"/>
      <c r="K7" s="84" t="s">
        <v>7</v>
      </c>
    </row>
    <row r="8" spans="1:12" ht="19.149999999999999" customHeight="1" x14ac:dyDescent="0.25">
      <c r="A8" s="83"/>
      <c r="B8" s="83"/>
      <c r="C8" s="83"/>
      <c r="D8" s="85"/>
      <c r="E8" s="83" t="s">
        <v>8</v>
      </c>
      <c r="F8" s="83"/>
      <c r="G8" s="83"/>
      <c r="H8" s="83" t="s">
        <v>8</v>
      </c>
      <c r="I8" s="83"/>
      <c r="J8" s="83"/>
      <c r="K8" s="84"/>
    </row>
    <row r="9" spans="1:12" ht="31.5" x14ac:dyDescent="0.25">
      <c r="A9" s="83"/>
      <c r="B9" s="83"/>
      <c r="C9" s="83"/>
      <c r="D9" s="85"/>
      <c r="E9" s="11" t="s">
        <v>9</v>
      </c>
      <c r="F9" s="11" t="s">
        <v>10</v>
      </c>
      <c r="G9" s="11" t="s">
        <v>11</v>
      </c>
      <c r="H9" s="11" t="s">
        <v>9</v>
      </c>
      <c r="I9" s="11" t="s">
        <v>10</v>
      </c>
      <c r="J9" s="11" t="s">
        <v>11</v>
      </c>
      <c r="K9" s="84"/>
    </row>
    <row r="10" spans="1:12" ht="15.6" customHeight="1" x14ac:dyDescent="0.25">
      <c r="A10" s="26">
        <v>1</v>
      </c>
      <c r="B10" s="11">
        <v>2</v>
      </c>
      <c r="C10" s="11">
        <v>3</v>
      </c>
      <c r="D10" s="75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</row>
    <row r="11" spans="1:12" s="12" customFormat="1" ht="31.5" x14ac:dyDescent="0.25">
      <c r="A11" s="27">
        <v>1</v>
      </c>
      <c r="B11" s="78" t="s">
        <v>72</v>
      </c>
      <c r="C11" s="27" t="s">
        <v>24</v>
      </c>
      <c r="D11" s="79">
        <v>282</v>
      </c>
      <c r="E11" s="5"/>
      <c r="F11" s="6"/>
      <c r="G11" s="2"/>
      <c r="H11" s="2"/>
      <c r="I11" s="2"/>
      <c r="J11" s="2"/>
      <c r="K11" s="80" t="s">
        <v>74</v>
      </c>
    </row>
    <row r="12" spans="1:12" s="12" customFormat="1" ht="31.5" x14ac:dyDescent="0.25">
      <c r="A12" s="27">
        <v>2</v>
      </c>
      <c r="B12" s="78" t="s">
        <v>73</v>
      </c>
      <c r="C12" s="27" t="s">
        <v>24</v>
      </c>
      <c r="D12" s="79">
        <v>10</v>
      </c>
      <c r="E12" s="5"/>
      <c r="F12" s="6"/>
      <c r="G12" s="2"/>
      <c r="H12" s="2"/>
      <c r="I12" s="2"/>
      <c r="J12" s="2"/>
      <c r="K12" s="80" t="s">
        <v>74</v>
      </c>
    </row>
    <row r="13" spans="1:12" x14ac:dyDescent="0.25">
      <c r="A13" s="3"/>
      <c r="B13" s="13" t="s">
        <v>12</v>
      </c>
      <c r="C13" s="14"/>
      <c r="D13" s="76"/>
      <c r="E13" s="15"/>
      <c r="F13" s="15"/>
      <c r="G13" s="15"/>
      <c r="H13" s="16" t="e">
        <f>SUM(#REF!)</f>
        <v>#REF!</v>
      </c>
      <c r="I13" s="16" t="e">
        <f>SUM(#REF!)</f>
        <v>#REF!</v>
      </c>
      <c r="J13" s="16" t="e">
        <f>SUM(#REF!)</f>
        <v>#REF!</v>
      </c>
    </row>
    <row r="14" spans="1:12" x14ac:dyDescent="0.25">
      <c r="A14" s="4"/>
      <c r="B14" s="17" t="s">
        <v>13</v>
      </c>
      <c r="C14" s="14"/>
      <c r="D14" s="76"/>
      <c r="E14" s="15"/>
      <c r="F14" s="15"/>
      <c r="G14" s="15"/>
      <c r="H14" s="2" t="e">
        <f t="shared" ref="H14:I14" si="0">H13/6</f>
        <v>#REF!</v>
      </c>
      <c r="I14" s="2" t="e">
        <f t="shared" si="0"/>
        <v>#REF!</v>
      </c>
      <c r="J14" s="2" t="e">
        <f>J13/6</f>
        <v>#REF!</v>
      </c>
    </row>
    <row r="15" spans="1:12" x14ac:dyDescent="0.25">
      <c r="A15" s="4"/>
      <c r="B15" s="18"/>
      <c r="C15" s="19"/>
      <c r="D15" s="77">
        <f>SUM(D11:D12)</f>
        <v>292</v>
      </c>
      <c r="E15" s="20"/>
      <c r="F15" s="20"/>
      <c r="G15" s="20"/>
      <c r="H15" s="21"/>
      <c r="I15" s="21"/>
      <c r="J15" s="21"/>
      <c r="L15" s="22"/>
    </row>
    <row r="16" spans="1:12" ht="18" customHeight="1" x14ac:dyDescent="0.25">
      <c r="L16" s="22"/>
    </row>
    <row r="17" spans="2:12" x14ac:dyDescent="0.25">
      <c r="B17" s="23" t="s">
        <v>16</v>
      </c>
      <c r="H17" s="23" t="s">
        <v>19</v>
      </c>
      <c r="L17" s="22"/>
    </row>
    <row r="18" spans="2:12" x14ac:dyDescent="0.25">
      <c r="B18" s="23" t="s">
        <v>17</v>
      </c>
      <c r="H18" s="23"/>
    </row>
    <row r="19" spans="2:12" x14ac:dyDescent="0.25">
      <c r="B19" s="24"/>
      <c r="H19" s="24"/>
    </row>
    <row r="20" spans="2:12" x14ac:dyDescent="0.25">
      <c r="B20" s="24"/>
      <c r="H20" s="24"/>
    </row>
    <row r="21" spans="2:12" x14ac:dyDescent="0.25">
      <c r="B21" s="23" t="s">
        <v>18</v>
      </c>
      <c r="H21" s="23" t="s">
        <v>18</v>
      </c>
    </row>
    <row r="22" spans="2:12" x14ac:dyDescent="0.25">
      <c r="B22" s="24"/>
      <c r="H22" s="24"/>
    </row>
    <row r="23" spans="2:12" x14ac:dyDescent="0.25">
      <c r="B23" s="24"/>
      <c r="H23" s="24"/>
    </row>
    <row r="24" spans="2:12" x14ac:dyDescent="0.25">
      <c r="B24" s="24" t="s">
        <v>22</v>
      </c>
      <c r="H24" s="24" t="s">
        <v>23</v>
      </c>
    </row>
    <row r="25" spans="2:12" x14ac:dyDescent="0.25">
      <c r="B25" s="8" t="s">
        <v>4</v>
      </c>
      <c r="H25" s="8" t="s">
        <v>4</v>
      </c>
    </row>
  </sheetData>
  <autoFilter ref="A10:L15" xr:uid="{2378F5CE-6CA7-4966-9AC3-E2F39755F20D}"/>
  <mergeCells count="11">
    <mergeCell ref="A6:K6"/>
    <mergeCell ref="A5:K5"/>
    <mergeCell ref="H7:J7"/>
    <mergeCell ref="K7:K9"/>
    <mergeCell ref="E8:G8"/>
    <mergeCell ref="H8:J8"/>
    <mergeCell ref="A7:A9"/>
    <mergeCell ref="B7:B9"/>
    <mergeCell ref="C7:C9"/>
    <mergeCell ref="D7:D9"/>
    <mergeCell ref="E7:G7"/>
  </mergeCells>
  <phoneticPr fontId="1" type="noConversion"/>
  <pageMargins left="0.7" right="0.7" top="0.75" bottom="0.75" header="0.3" footer="0.3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1226-2765-47E5-A52D-CDC319092136}">
  <dimension ref="D3:M49"/>
  <sheetViews>
    <sheetView zoomScale="115" zoomScaleNormal="115" zoomScaleSheetLayoutView="115" workbookViewId="0">
      <selection activeCell="L10" sqref="L3:L10"/>
    </sheetView>
  </sheetViews>
  <sheetFormatPr defaultRowHeight="15.75" x14ac:dyDescent="0.25"/>
  <cols>
    <col min="1" max="3" width="9.140625" style="8"/>
    <col min="4" max="4" width="60.5703125" style="8" customWidth="1"/>
    <col min="5" max="5" width="9.140625" style="8"/>
    <col min="6" max="6" width="11" style="8" customWidth="1"/>
    <col min="7" max="7" width="13.85546875" style="1" customWidth="1"/>
    <col min="8" max="12" width="9.140625" style="8"/>
    <col min="13" max="13" width="11.140625" style="8" customWidth="1"/>
    <col min="14" max="16384" width="9.140625" style="8"/>
  </cols>
  <sheetData>
    <row r="3" spans="4:7" ht="31.5" x14ac:dyDescent="0.25">
      <c r="F3" s="28" t="s">
        <v>45</v>
      </c>
      <c r="G3" s="44" t="s">
        <v>67</v>
      </c>
    </row>
    <row r="4" spans="4:7" ht="16.5" thickBot="1" x14ac:dyDescent="0.3">
      <c r="D4" s="29"/>
      <c r="E4" s="29"/>
      <c r="F4" s="29"/>
    </row>
    <row r="5" spans="4:7" x14ac:dyDescent="0.25">
      <c r="D5" s="41" t="s">
        <v>29</v>
      </c>
      <c r="E5" s="56" t="s">
        <v>24</v>
      </c>
      <c r="F5" s="53">
        <v>803</v>
      </c>
      <c r="G5" s="53">
        <f>188+2+62+29+139+2+8+5+1+2</f>
        <v>438</v>
      </c>
    </row>
    <row r="6" spans="4:7" x14ac:dyDescent="0.25">
      <c r="D6" s="40" t="s">
        <v>51</v>
      </c>
      <c r="E6" s="49" t="s">
        <v>24</v>
      </c>
      <c r="F6" s="58">
        <v>428</v>
      </c>
      <c r="G6" s="54"/>
    </row>
    <row r="7" spans="4:7" x14ac:dyDescent="0.25">
      <c r="D7" s="40" t="s">
        <v>52</v>
      </c>
      <c r="E7" s="49" t="s">
        <v>24</v>
      </c>
      <c r="F7" s="58">
        <v>28</v>
      </c>
      <c r="G7" s="54"/>
    </row>
    <row r="8" spans="4:7" x14ac:dyDescent="0.25">
      <c r="D8" s="40" t="s">
        <v>53</v>
      </c>
      <c r="E8" s="49" t="s">
        <v>24</v>
      </c>
      <c r="F8" s="58">
        <v>145</v>
      </c>
      <c r="G8" s="54"/>
    </row>
    <row r="9" spans="4:7" x14ac:dyDescent="0.25">
      <c r="D9" s="40" t="s">
        <v>54</v>
      </c>
      <c r="E9" s="49" t="s">
        <v>24</v>
      </c>
      <c r="F9" s="58">
        <v>11</v>
      </c>
      <c r="G9" s="54"/>
    </row>
    <row r="10" spans="4:7" x14ac:dyDescent="0.25">
      <c r="D10" s="40" t="s">
        <v>55</v>
      </c>
      <c r="E10" s="49" t="s">
        <v>24</v>
      </c>
      <c r="F10" s="58">
        <v>4</v>
      </c>
      <c r="G10" s="54"/>
    </row>
    <row r="11" spans="4:7" x14ac:dyDescent="0.25">
      <c r="D11" s="40" t="s">
        <v>56</v>
      </c>
      <c r="E11" s="49" t="s">
        <v>24</v>
      </c>
      <c r="F11" s="58">
        <v>8</v>
      </c>
      <c r="G11" s="54"/>
    </row>
    <row r="12" spans="4:7" x14ac:dyDescent="0.25">
      <c r="D12" s="40" t="s">
        <v>57</v>
      </c>
      <c r="E12" s="49" t="s">
        <v>24</v>
      </c>
      <c r="F12" s="58">
        <v>34</v>
      </c>
      <c r="G12" s="54"/>
    </row>
    <row r="13" spans="4:7" x14ac:dyDescent="0.25">
      <c r="D13" s="40" t="s">
        <v>58</v>
      </c>
      <c r="E13" s="49" t="s">
        <v>24</v>
      </c>
      <c r="F13" s="58">
        <v>3</v>
      </c>
      <c r="G13" s="54"/>
    </row>
    <row r="14" spans="4:7" x14ac:dyDescent="0.25">
      <c r="D14" s="40" t="s">
        <v>59</v>
      </c>
      <c r="E14" s="49" t="s">
        <v>24</v>
      </c>
      <c r="F14" s="58">
        <v>118</v>
      </c>
      <c r="G14" s="54"/>
    </row>
    <row r="15" spans="4:7" x14ac:dyDescent="0.25">
      <c r="D15" s="40" t="s">
        <v>60</v>
      </c>
      <c r="E15" s="49" t="s">
        <v>24</v>
      </c>
      <c r="F15" s="58">
        <v>1</v>
      </c>
      <c r="G15" s="54"/>
    </row>
    <row r="16" spans="4:7" x14ac:dyDescent="0.25">
      <c r="D16" s="40" t="s">
        <v>61</v>
      </c>
      <c r="E16" s="49" t="s">
        <v>24</v>
      </c>
      <c r="F16" s="58">
        <v>18</v>
      </c>
      <c r="G16" s="54"/>
    </row>
    <row r="17" spans="4:13" x14ac:dyDescent="0.25">
      <c r="D17" s="40" t="s">
        <v>62</v>
      </c>
      <c r="E17" s="49" t="s">
        <v>24</v>
      </c>
      <c r="F17" s="58">
        <v>4</v>
      </c>
      <c r="G17" s="54"/>
    </row>
    <row r="18" spans="4:13" x14ac:dyDescent="0.25">
      <c r="D18" s="40" t="s">
        <v>63</v>
      </c>
      <c r="E18" s="49" t="s">
        <v>24</v>
      </c>
      <c r="F18" s="58">
        <v>1</v>
      </c>
      <c r="G18" s="54"/>
    </row>
    <row r="19" spans="4:13" ht="31.5" x14ac:dyDescent="0.25">
      <c r="D19" s="30" t="s">
        <v>30</v>
      </c>
      <c r="E19" s="49" t="s">
        <v>24</v>
      </c>
      <c r="F19" s="54">
        <v>803</v>
      </c>
      <c r="G19" s="54"/>
    </row>
    <row r="20" spans="4:13" ht="31.5" x14ac:dyDescent="0.25">
      <c r="D20" s="31" t="s">
        <v>31</v>
      </c>
      <c r="E20" s="49" t="s">
        <v>24</v>
      </c>
      <c r="F20" s="54">
        <v>803</v>
      </c>
      <c r="G20" s="54">
        <v>438</v>
      </c>
    </row>
    <row r="21" spans="4:13" x14ac:dyDescent="0.25">
      <c r="D21" s="45" t="s">
        <v>70</v>
      </c>
      <c r="E21" s="49"/>
      <c r="F21" s="54">
        <v>14</v>
      </c>
      <c r="G21" s="54">
        <f>1+15+1+16+20+4</f>
        <v>57</v>
      </c>
    </row>
    <row r="22" spans="4:13" x14ac:dyDescent="0.25">
      <c r="D22" s="32" t="s">
        <v>49</v>
      </c>
      <c r="E22" s="49" t="s">
        <v>24</v>
      </c>
      <c r="F22" s="59">
        <v>5</v>
      </c>
      <c r="G22" s="54"/>
    </row>
    <row r="23" spans="4:13" x14ac:dyDescent="0.25">
      <c r="D23" s="32" t="s">
        <v>46</v>
      </c>
      <c r="E23" s="49" t="s">
        <v>24</v>
      </c>
      <c r="F23" s="59">
        <v>1</v>
      </c>
      <c r="G23" s="54"/>
    </row>
    <row r="24" spans="4:13" x14ac:dyDescent="0.25">
      <c r="D24" s="32" t="s">
        <v>47</v>
      </c>
      <c r="E24" s="49" t="s">
        <v>24</v>
      </c>
      <c r="F24" s="59">
        <v>7</v>
      </c>
      <c r="G24" s="54"/>
    </row>
    <row r="25" spans="4:13" x14ac:dyDescent="0.25">
      <c r="D25" s="32" t="s">
        <v>48</v>
      </c>
      <c r="E25" s="49" t="s">
        <v>24</v>
      </c>
      <c r="F25" s="59">
        <v>1</v>
      </c>
      <c r="G25" s="54"/>
    </row>
    <row r="26" spans="4:13" x14ac:dyDescent="0.25">
      <c r="D26" s="30" t="s">
        <v>26</v>
      </c>
      <c r="E26" s="49" t="s">
        <v>27</v>
      </c>
      <c r="F26" s="54">
        <v>14</v>
      </c>
      <c r="G26" s="54"/>
    </row>
    <row r="27" spans="4:13" ht="32.25" thickBot="1" x14ac:dyDescent="0.3">
      <c r="D27" s="46" t="s">
        <v>28</v>
      </c>
      <c r="E27" s="57" t="s">
        <v>24</v>
      </c>
      <c r="F27" s="60">
        <v>14</v>
      </c>
      <c r="G27" s="60"/>
    </row>
    <row r="28" spans="4:13" x14ac:dyDescent="0.25">
      <c r="D28" s="47" t="s">
        <v>64</v>
      </c>
      <c r="E28" s="61" t="s">
        <v>24</v>
      </c>
      <c r="F28" s="64">
        <v>58</v>
      </c>
      <c r="G28" s="62">
        <f>1+16+15+4</f>
        <v>36</v>
      </c>
    </row>
    <row r="29" spans="4:13" ht="16.5" thickBot="1" x14ac:dyDescent="0.3">
      <c r="D29" s="48" t="s">
        <v>71</v>
      </c>
      <c r="E29" s="52" t="s">
        <v>24</v>
      </c>
      <c r="F29" s="65">
        <v>530</v>
      </c>
      <c r="G29" s="63">
        <f>13+5+128+135+12+1</f>
        <v>294</v>
      </c>
    </row>
    <row r="30" spans="4:13" x14ac:dyDescent="0.25">
      <c r="D30" s="43" t="s">
        <v>68</v>
      </c>
      <c r="E30" s="66"/>
      <c r="F30" s="53">
        <v>9</v>
      </c>
      <c r="G30" s="53"/>
      <c r="M30" s="34"/>
    </row>
    <row r="31" spans="4:13" ht="31.5" x14ac:dyDescent="0.25">
      <c r="D31" s="35" t="s">
        <v>32</v>
      </c>
      <c r="E31" s="50" t="s">
        <v>24</v>
      </c>
      <c r="F31" s="67">
        <v>3</v>
      </c>
      <c r="G31" s="54"/>
      <c r="M31" s="36"/>
    </row>
    <row r="32" spans="4:13" ht="31.5" x14ac:dyDescent="0.25">
      <c r="D32" s="35" t="s">
        <v>33</v>
      </c>
      <c r="E32" s="50" t="s">
        <v>24</v>
      </c>
      <c r="F32" s="67">
        <v>3</v>
      </c>
      <c r="G32" s="54"/>
      <c r="M32" s="36"/>
    </row>
    <row r="33" spans="4:13" ht="31.5" x14ac:dyDescent="0.25">
      <c r="D33" s="35" t="s">
        <v>34</v>
      </c>
      <c r="E33" s="50" t="s">
        <v>24</v>
      </c>
      <c r="F33" s="67">
        <v>1</v>
      </c>
      <c r="G33" s="54"/>
      <c r="M33" s="36"/>
    </row>
    <row r="34" spans="4:13" ht="32.25" thickBot="1" x14ac:dyDescent="0.3">
      <c r="D34" s="42" t="s">
        <v>34</v>
      </c>
      <c r="E34" s="51" t="s">
        <v>24</v>
      </c>
      <c r="F34" s="68">
        <v>2</v>
      </c>
      <c r="G34" s="55"/>
      <c r="M34" s="34"/>
    </row>
    <row r="35" spans="4:13" ht="32.25" thickBot="1" x14ac:dyDescent="0.3">
      <c r="D35" s="33" t="s">
        <v>66</v>
      </c>
      <c r="E35" s="86" t="s">
        <v>35</v>
      </c>
      <c r="F35" s="87"/>
      <c r="G35" s="73"/>
      <c r="M35" s="34"/>
    </row>
    <row r="36" spans="4:13" x14ac:dyDescent="0.25">
      <c r="D36" s="35" t="s">
        <v>65</v>
      </c>
      <c r="E36" s="50" t="s">
        <v>25</v>
      </c>
      <c r="F36" s="70">
        <v>12540</v>
      </c>
      <c r="G36" s="53">
        <f>8845+140+40</f>
        <v>9025</v>
      </c>
      <c r="M36" s="34"/>
    </row>
    <row r="37" spans="4:13" ht="16.5" thickBot="1" x14ac:dyDescent="0.3">
      <c r="D37" s="37" t="s">
        <v>50</v>
      </c>
      <c r="E37" s="52" t="s">
        <v>25</v>
      </c>
      <c r="F37" s="71">
        <v>98</v>
      </c>
      <c r="G37" s="55">
        <f>2640+250</f>
        <v>2890</v>
      </c>
      <c r="M37" s="34"/>
    </row>
    <row r="38" spans="4:13" ht="31.5" x14ac:dyDescent="0.25">
      <c r="D38" s="43" t="s">
        <v>36</v>
      </c>
      <c r="E38" s="69" t="s">
        <v>25</v>
      </c>
      <c r="F38" s="72">
        <v>955</v>
      </c>
      <c r="G38" s="72"/>
      <c r="M38" s="36"/>
    </row>
    <row r="39" spans="4:13" x14ac:dyDescent="0.25">
      <c r="D39" s="38" t="s">
        <v>37</v>
      </c>
      <c r="E39" s="50" t="s">
        <v>25</v>
      </c>
      <c r="F39" s="67">
        <v>15</v>
      </c>
      <c r="G39" s="54">
        <v>53</v>
      </c>
      <c r="M39" s="36"/>
    </row>
    <row r="40" spans="4:13" x14ac:dyDescent="0.25">
      <c r="D40" s="38" t="s">
        <v>69</v>
      </c>
      <c r="E40" s="50"/>
      <c r="F40" s="67"/>
      <c r="G40" s="54">
        <v>24</v>
      </c>
      <c r="M40" s="36"/>
    </row>
    <row r="41" spans="4:13" x14ac:dyDescent="0.25">
      <c r="D41" s="38" t="s">
        <v>38</v>
      </c>
      <c r="E41" s="50" t="s">
        <v>25</v>
      </c>
      <c r="F41" s="67">
        <v>350</v>
      </c>
      <c r="G41" s="54">
        <v>24</v>
      </c>
      <c r="M41" s="36"/>
    </row>
    <row r="42" spans="4:13" x14ac:dyDescent="0.25">
      <c r="D42" s="38" t="s">
        <v>39</v>
      </c>
      <c r="E42" s="50" t="s">
        <v>25</v>
      </c>
      <c r="F42" s="67">
        <v>80</v>
      </c>
      <c r="G42" s="54">
        <v>18</v>
      </c>
      <c r="M42" s="36"/>
    </row>
    <row r="43" spans="4:13" x14ac:dyDescent="0.25">
      <c r="D43" s="38" t="s">
        <v>40</v>
      </c>
      <c r="E43" s="50" t="s">
        <v>25</v>
      </c>
      <c r="F43" s="67">
        <v>50</v>
      </c>
      <c r="G43" s="54"/>
      <c r="M43" s="36"/>
    </row>
    <row r="44" spans="4:13" x14ac:dyDescent="0.25">
      <c r="D44" s="38" t="s">
        <v>41</v>
      </c>
      <c r="E44" s="50" t="s">
        <v>25</v>
      </c>
      <c r="F44" s="67">
        <v>80</v>
      </c>
      <c r="G44" s="54">
        <f>6+10</f>
        <v>16</v>
      </c>
      <c r="M44" s="36"/>
    </row>
    <row r="45" spans="4:13" x14ac:dyDescent="0.25">
      <c r="D45" s="38" t="s">
        <v>42</v>
      </c>
      <c r="E45" s="50" t="s">
        <v>25</v>
      </c>
      <c r="F45" s="67">
        <v>40</v>
      </c>
      <c r="G45" s="54">
        <f>14+46+70+60</f>
        <v>190</v>
      </c>
      <c r="M45" s="36"/>
    </row>
    <row r="46" spans="4:13" x14ac:dyDescent="0.25">
      <c r="D46" s="38" t="s">
        <v>43</v>
      </c>
      <c r="E46" s="50" t="s">
        <v>25</v>
      </c>
      <c r="F46" s="67">
        <v>60</v>
      </c>
      <c r="G46" s="54">
        <f>50+45+65</f>
        <v>160</v>
      </c>
      <c r="M46" s="36"/>
    </row>
    <row r="47" spans="4:13" ht="16.5" thickBot="1" x14ac:dyDescent="0.3">
      <c r="D47" s="39" t="s">
        <v>44</v>
      </c>
      <c r="E47" s="52" t="s">
        <v>25</v>
      </c>
      <c r="F47" s="68">
        <v>280</v>
      </c>
      <c r="G47" s="55">
        <f>36+200+100+100+60+300</f>
        <v>796</v>
      </c>
      <c r="M47" s="36"/>
    </row>
    <row r="48" spans="4:13" x14ac:dyDescent="0.25">
      <c r="M48" s="36"/>
    </row>
    <row r="49" spans="13:13" x14ac:dyDescent="0.25">
      <c r="M49" s="36"/>
    </row>
  </sheetData>
  <mergeCells count="1">
    <mergeCell ref="E35:F35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№1 ВОР </vt:lpstr>
      <vt:lpstr>Лист1</vt:lpstr>
      <vt:lpstr>'№1 ВОР '!Область_печати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2023-10-13T10:04:49Z</cp:lastPrinted>
  <dcterms:created xsi:type="dcterms:W3CDTF">2015-06-05T18:19:34Z</dcterms:created>
  <dcterms:modified xsi:type="dcterms:W3CDTF">2024-01-31T11:59:10Z</dcterms:modified>
</cp:coreProperties>
</file>