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79. Поставка теплообменных агрегатов_ЭА не СМП_торги82\"/>
    </mc:Choice>
  </mc:AlternateContent>
  <xr:revisionPtr revIDLastSave="0" documentId="8_{1C13D685-B81D-40E7-8411-33A93BCD52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definedNames>
    <definedName name="_GoBack" localSheetId="0">Лист1!#REF!</definedName>
    <definedName name="_xlnm.Print_Area" localSheetId="0">Лист1!$A$1:$R$31</definedName>
  </definedNames>
  <calcPr calcId="191029"/>
</workbook>
</file>

<file path=xl/calcChain.xml><?xml version="1.0" encoding="utf-8"?>
<calcChain xmlns="http://schemas.openxmlformats.org/spreadsheetml/2006/main">
  <c r="I13" i="2" l="1"/>
  <c r="I12" i="2"/>
  <c r="H12" i="2"/>
  <c r="K12" i="2" s="1"/>
  <c r="H13" i="2"/>
  <c r="K13" i="2" s="1"/>
  <c r="J13" i="2" l="1"/>
  <c r="J12" i="2"/>
  <c r="I9" i="2"/>
  <c r="I10" i="2"/>
  <c r="I11" i="2"/>
  <c r="I14" i="2"/>
  <c r="I15" i="2"/>
  <c r="H9" i="2"/>
  <c r="K9" i="2" s="1"/>
  <c r="H10" i="2"/>
  <c r="H11" i="2"/>
  <c r="K11" i="2" s="1"/>
  <c r="H14" i="2"/>
  <c r="K14" i="2" s="1"/>
  <c r="H15" i="2"/>
  <c r="K15" i="2" s="1"/>
  <c r="K10" i="2"/>
  <c r="J15" i="2" l="1"/>
  <c r="J14" i="2"/>
  <c r="J11" i="2"/>
  <c r="J10" i="2"/>
  <c r="J9" i="2"/>
  <c r="H8" i="2"/>
  <c r="K8" i="2" s="1"/>
  <c r="K16" i="2" s="1"/>
  <c r="I8" i="2"/>
  <c r="J8" i="2" l="1"/>
  <c r="C4" i="2" l="1"/>
</calcChain>
</file>

<file path=xl/sharedStrings.xml><?xml version="1.0" encoding="utf-8"?>
<sst xmlns="http://schemas.openxmlformats.org/spreadsheetml/2006/main" count="41" uniqueCount="34">
  <si>
    <t>Основные характеристики объекта закупки</t>
  </si>
  <si>
    <t xml:space="preserve">Используемый метод определения НМЦД с обоснованием: </t>
  </si>
  <si>
    <t>Расчет НМЦД</t>
  </si>
  <si>
    <t xml:space="preserve">Дата подготовки обоснования НМЦД: </t>
  </si>
  <si>
    <t xml:space="preserve">Расчет начальной (максимальной) цены договора методом сопоставимых рыночных цен (анализа рынка) </t>
  </si>
  <si>
    <t>Характеристики ценовой информации</t>
  </si>
  <si>
    <t>ед. измерения</t>
  </si>
  <si>
    <t>Количество (объем) продукции</t>
  </si>
  <si>
    <t xml:space="preserve">Среднее квадратичное отклонение </t>
  </si>
  <si>
    <t xml:space="preserve">коэффициент вариации цен         V (%)                    (не должен превышать 33%) </t>
  </si>
  <si>
    <t>Средняя арифметическая величина цены единицы продукции изм. с округлением (руб.)</t>
  </si>
  <si>
    <t>ИТОГО:</t>
  </si>
  <si>
    <t xml:space="preserve">Цена единицы продукции, указанная в источнике №1, (руб.) </t>
  </si>
  <si>
    <t xml:space="preserve">Цена единицы продукции, указанная в источнике №2, (руб.) </t>
  </si>
  <si>
    <t xml:space="preserve">Цена единицы продукции, указанная в источнике №3, (руб.) </t>
  </si>
  <si>
    <t>НМЦД  с учетом округления цены за единицу (руб.)</t>
  </si>
  <si>
    <t>шт.</t>
  </si>
  <si>
    <t>теплообменный агрегат (тип 1)</t>
  </si>
  <si>
    <t>теплообменный агрегат (тип 2)</t>
  </si>
  <si>
    <t>теплообменный агрегат (тип 3)</t>
  </si>
  <si>
    <t>теплообменный агрегат (тип 4)</t>
  </si>
  <si>
    <t>теплообменный агрегат (тип 5)</t>
  </si>
  <si>
    <t>теплообменный агрегат (тип 6)</t>
  </si>
  <si>
    <t>теплообменный агрегат (тип 7)</t>
  </si>
  <si>
    <t>теплообменный агрегат (тип 8)</t>
  </si>
  <si>
    <t>Номер исходящего запроса:  04-46/3116 от 12.03.2024г.</t>
  </si>
  <si>
    <t>Входящий  номер коммерческого предложения, источник №1 04/04-46/3116/200 от 15.03.2024г. на 1 листе;</t>
  </si>
  <si>
    <t>Входящий  номер коммерческого предложения, источник №2 04/04-46/3116/201 от 15.03.2024г. на 1 листе;</t>
  </si>
  <si>
    <t>Входящий  номер коммерческого предложения, источник №3 04/04-46/3116/202 от 15.03.2024г. на 1 листе.</t>
  </si>
  <si>
    <t>Обоснование начальной (максимальной) цены договора
Поставка теплообменных агрегатов для нужд ГУП РК «Крымтеплокоммунэнерго»</t>
  </si>
  <si>
    <t>19.03.2024 г.</t>
  </si>
  <si>
    <t>Поставка теплообменных агрегатов для нужд ГУП РК «Крымтеплокоммунэнерго», ГОСТ и технические характеристики согласно технического задания</t>
  </si>
  <si>
    <t xml:space="preserve">Метод сопоставимых рыночных цен (анализа рынка)
Начальная (максимальная) цена договора определена методом сопоставимых рыночных цен (анализ рынка) и включает в себя: 
все расходы, связанные с поставкой Товара, предусмотренные настоящим Договором в полном объеме, страхование, транспортных расходов, уплату таможенных пошлин, налогов, сборов и других обязательных платежей.
</t>
  </si>
  <si>
    <t>ЧАСТЬ V. ОБОСНОВАНИЕ НАЧАЛЬНОЙ (МАКСИМАЛЬНОЙ) ЦЕНЫ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</si>
</sst>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3" x14ac:knownFonts="1"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/>
    <xf numFmtId="0" fontId="20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165" fontId="18" fillId="0" borderId="10" xfId="42" applyNumberFormat="1" applyFont="1" applyFill="1" applyBorder="1" applyAlignment="1">
      <alignment vertical="center" wrapText="1"/>
    </xf>
    <xf numFmtId="165" fontId="18" fillId="33" borderId="10" xfId="42" applyNumberFormat="1" applyFont="1" applyFill="1" applyBorder="1" applyAlignment="1">
      <alignment vertical="center" wrapText="1"/>
    </xf>
    <xf numFmtId="4" fontId="20" fillId="0" borderId="10" xfId="0" applyNumberFormat="1" applyFont="1" applyBorder="1" applyAlignment="1">
      <alignment horizontal="center" vertical="center"/>
    </xf>
    <xf numFmtId="0" fontId="18" fillId="0" borderId="10" xfId="0" applyFont="1" applyBorder="1"/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165" fontId="18" fillId="0" borderId="11" xfId="43" applyFont="1" applyBorder="1" applyAlignment="1">
      <alignment horizontal="left" vertical="center"/>
    </xf>
    <xf numFmtId="165" fontId="18" fillId="0" borderId="13" xfId="43" applyFont="1" applyBorder="1" applyAlignment="1">
      <alignment horizontal="left" vertical="center"/>
    </xf>
    <xf numFmtId="165" fontId="18" fillId="0" borderId="12" xfId="43" applyFont="1" applyBorder="1" applyAlignment="1">
      <alignment horizontal="left" vertical="center"/>
    </xf>
    <xf numFmtId="14" fontId="18" fillId="0" borderId="11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Денежный" xfId="42" builtinId="4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3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zoomScale="80" zoomScaleNormal="80" zoomScaleSheetLayoutView="70" workbookViewId="0">
      <pane ySplit="7" topLeftCell="A8" activePane="bottomLeft" state="frozen"/>
      <selection pane="bottomLeft" activeCell="B22" sqref="B22:B24"/>
    </sheetView>
  </sheetViews>
  <sheetFormatPr defaultColWidth="9.109375" defaultRowHeight="18.75" customHeight="1" x14ac:dyDescent="0.35"/>
  <cols>
    <col min="1" max="1" width="6.109375" style="1" customWidth="1"/>
    <col min="2" max="2" width="64" style="1" customWidth="1"/>
    <col min="3" max="3" width="9.44140625" style="1" customWidth="1"/>
    <col min="4" max="4" width="13" style="1" customWidth="1"/>
    <col min="5" max="6" width="18.5546875" style="1" customWidth="1"/>
    <col min="7" max="7" width="18.109375" style="1" bestFit="1" customWidth="1"/>
    <col min="8" max="8" width="20.33203125" style="1" customWidth="1"/>
    <col min="9" max="9" width="17.109375" style="1" customWidth="1"/>
    <col min="10" max="10" width="14.6640625" style="1" bestFit="1" customWidth="1"/>
    <col min="11" max="11" width="17.5546875" style="1" customWidth="1"/>
    <col min="12" max="13" width="9.109375" style="1" hidden="1" customWidth="1"/>
    <col min="14" max="14" width="0.109375" style="1" hidden="1" customWidth="1"/>
    <col min="15" max="18" width="9.109375" style="1" hidden="1" customWidth="1"/>
    <col min="19" max="16384" width="9.109375" style="1"/>
  </cols>
  <sheetData>
    <row r="1" spans="1:11" ht="39" customHeight="1" x14ac:dyDescent="0.3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" t="s">
        <v>33</v>
      </c>
    </row>
    <row r="2" spans="1:11" ht="33" customHeight="1" x14ac:dyDescent="0.35">
      <c r="A2" s="17" t="s">
        <v>0</v>
      </c>
      <c r="B2" s="18"/>
      <c r="C2" s="19" t="s">
        <v>31</v>
      </c>
      <c r="D2" s="20"/>
      <c r="E2" s="20"/>
      <c r="F2" s="20"/>
      <c r="G2" s="20"/>
      <c r="H2" s="20"/>
      <c r="I2" s="20"/>
      <c r="J2" s="20"/>
      <c r="K2" s="21"/>
    </row>
    <row r="3" spans="1:11" ht="76.2" customHeight="1" x14ac:dyDescent="0.35">
      <c r="A3" s="22" t="s">
        <v>1</v>
      </c>
      <c r="B3" s="23"/>
      <c r="C3" s="24" t="s">
        <v>32</v>
      </c>
      <c r="D3" s="25"/>
      <c r="E3" s="25"/>
      <c r="F3" s="25"/>
      <c r="G3" s="25"/>
      <c r="H3" s="25"/>
      <c r="I3" s="25"/>
      <c r="J3" s="25"/>
      <c r="K3" s="26"/>
    </row>
    <row r="4" spans="1:11" ht="18.75" customHeight="1" x14ac:dyDescent="0.35">
      <c r="A4" s="27" t="s">
        <v>2</v>
      </c>
      <c r="B4" s="28"/>
      <c r="C4" s="29" t="str">
        <f>K16&amp;" руб. (расчет приложен в виде отдельной таблицы)"</f>
        <v>8212833,32 руб. (расчет приложен в виде отдельной таблицы)</v>
      </c>
      <c r="D4" s="30"/>
      <c r="E4" s="30"/>
      <c r="F4" s="30"/>
      <c r="G4" s="30"/>
      <c r="H4" s="30"/>
      <c r="I4" s="30"/>
      <c r="J4" s="30"/>
      <c r="K4" s="31"/>
    </row>
    <row r="5" spans="1:11" ht="18.75" customHeight="1" x14ac:dyDescent="0.35">
      <c r="A5" s="17" t="s">
        <v>3</v>
      </c>
      <c r="B5" s="18"/>
      <c r="C5" s="32" t="s">
        <v>30</v>
      </c>
      <c r="D5" s="33"/>
      <c r="E5" s="33"/>
      <c r="F5" s="33"/>
      <c r="G5" s="33"/>
      <c r="H5" s="33"/>
      <c r="I5" s="33"/>
      <c r="J5" s="33"/>
      <c r="K5" s="18"/>
    </row>
    <row r="6" spans="1:11" s="3" customFormat="1" ht="30.75" customHeight="1" x14ac:dyDescent="0.3">
      <c r="A6" s="34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1" ht="194.25" customHeight="1" x14ac:dyDescent="0.35">
      <c r="A7" s="2"/>
      <c r="B7" s="5" t="s">
        <v>5</v>
      </c>
      <c r="C7" s="4" t="s">
        <v>6</v>
      </c>
      <c r="D7" s="10" t="s">
        <v>7</v>
      </c>
      <c r="E7" s="10" t="s">
        <v>12</v>
      </c>
      <c r="F7" s="2" t="s">
        <v>13</v>
      </c>
      <c r="G7" s="2" t="s">
        <v>14</v>
      </c>
      <c r="H7" s="9" t="s">
        <v>10</v>
      </c>
      <c r="I7" s="2" t="s">
        <v>8</v>
      </c>
      <c r="J7" s="2" t="s">
        <v>9</v>
      </c>
      <c r="K7" s="2" t="s">
        <v>15</v>
      </c>
    </row>
    <row r="8" spans="1:11" ht="18" x14ac:dyDescent="0.35">
      <c r="A8" s="11">
        <v>1</v>
      </c>
      <c r="B8" s="15" t="s">
        <v>17</v>
      </c>
      <c r="C8" s="11" t="s">
        <v>16</v>
      </c>
      <c r="D8" s="11">
        <v>2</v>
      </c>
      <c r="E8" s="12">
        <v>634100</v>
      </c>
      <c r="F8" s="13">
        <v>586200</v>
      </c>
      <c r="G8" s="13">
        <v>528100</v>
      </c>
      <c r="H8" s="14">
        <f>ROUND(AVERAGE(E8:G8),2)</f>
        <v>582800</v>
      </c>
      <c r="I8" s="6">
        <f>STDEV(E8,F8,G8)</f>
        <v>53081.729436784553</v>
      </c>
      <c r="J8" s="6">
        <f>I8/H8*100</f>
        <v>9.108052408507989</v>
      </c>
      <c r="K8" s="7">
        <f t="shared" ref="K8:K15" si="0">ROUND(D8*H8,2)</f>
        <v>1165600</v>
      </c>
    </row>
    <row r="9" spans="1:11" ht="18" x14ac:dyDescent="0.35">
      <c r="A9" s="11">
        <v>2</v>
      </c>
      <c r="B9" s="15" t="s">
        <v>18</v>
      </c>
      <c r="C9" s="11" t="s">
        <v>16</v>
      </c>
      <c r="D9" s="11">
        <v>4</v>
      </c>
      <c r="E9" s="12">
        <v>973200</v>
      </c>
      <c r="F9" s="13">
        <v>877000</v>
      </c>
      <c r="G9" s="13">
        <v>804300</v>
      </c>
      <c r="H9" s="14">
        <f t="shared" ref="H9:H15" si="1">ROUND(AVERAGE(E9:G9),2)</f>
        <v>884833.33</v>
      </c>
      <c r="I9" s="6">
        <f t="shared" ref="I9:I15" si="2">STDEV(E9,F9,G9)</f>
        <v>84722.035701069733</v>
      </c>
      <c r="J9" s="6">
        <f t="shared" ref="J9:J15" si="3">I9/H9*100</f>
        <v>9.5749146001394116</v>
      </c>
      <c r="K9" s="7">
        <f t="shared" si="0"/>
        <v>3539333.32</v>
      </c>
    </row>
    <row r="10" spans="1:11" ht="18" x14ac:dyDescent="0.35">
      <c r="A10" s="11">
        <v>3</v>
      </c>
      <c r="B10" s="15" t="s">
        <v>19</v>
      </c>
      <c r="C10" s="11" t="s">
        <v>16</v>
      </c>
      <c r="D10" s="11">
        <v>1</v>
      </c>
      <c r="E10" s="12">
        <v>606500</v>
      </c>
      <c r="F10" s="13">
        <v>556700</v>
      </c>
      <c r="G10" s="13">
        <v>497100</v>
      </c>
      <c r="H10" s="14">
        <f t="shared" si="1"/>
        <v>553433.32999999996</v>
      </c>
      <c r="I10" s="6">
        <f t="shared" si="2"/>
        <v>54773.107756757177</v>
      </c>
      <c r="J10" s="6">
        <f t="shared" si="3"/>
        <v>9.896965865203164</v>
      </c>
      <c r="K10" s="7">
        <f t="shared" si="0"/>
        <v>553433.32999999996</v>
      </c>
    </row>
    <row r="11" spans="1:11" ht="18" x14ac:dyDescent="0.35">
      <c r="A11" s="11">
        <v>4</v>
      </c>
      <c r="B11" s="15" t="s">
        <v>20</v>
      </c>
      <c r="C11" s="11" t="s">
        <v>16</v>
      </c>
      <c r="D11" s="11">
        <v>1</v>
      </c>
      <c r="E11" s="12">
        <v>934000</v>
      </c>
      <c r="F11" s="13">
        <v>826000</v>
      </c>
      <c r="G11" s="13">
        <v>759400</v>
      </c>
      <c r="H11" s="14">
        <f t="shared" si="1"/>
        <v>839800</v>
      </c>
      <c r="I11" s="6">
        <f t="shared" si="2"/>
        <v>88114.24402444817</v>
      </c>
      <c r="J11" s="6">
        <f t="shared" si="3"/>
        <v>10.492289119367488</v>
      </c>
      <c r="K11" s="7">
        <f t="shared" si="0"/>
        <v>839800</v>
      </c>
    </row>
    <row r="12" spans="1:11" ht="18" x14ac:dyDescent="0.35">
      <c r="A12" s="11">
        <v>5</v>
      </c>
      <c r="B12" s="15" t="s">
        <v>21</v>
      </c>
      <c r="C12" s="11" t="s">
        <v>16</v>
      </c>
      <c r="D12" s="11">
        <v>1</v>
      </c>
      <c r="E12" s="12">
        <v>611000</v>
      </c>
      <c r="F12" s="13">
        <v>566500</v>
      </c>
      <c r="G12" s="13">
        <v>505800</v>
      </c>
      <c r="H12" s="14">
        <f t="shared" si="1"/>
        <v>561100</v>
      </c>
      <c r="I12" s="6">
        <f t="shared" si="2"/>
        <v>52807.48053069754</v>
      </c>
      <c r="J12" s="6">
        <f t="shared" si="3"/>
        <v>9.4114205187484483</v>
      </c>
      <c r="K12" s="7">
        <f t="shared" si="0"/>
        <v>561100</v>
      </c>
    </row>
    <row r="13" spans="1:11" ht="18" x14ac:dyDescent="0.35">
      <c r="A13" s="11">
        <v>6</v>
      </c>
      <c r="B13" s="15" t="s">
        <v>22</v>
      </c>
      <c r="C13" s="11" t="s">
        <v>16</v>
      </c>
      <c r="D13" s="11">
        <v>1</v>
      </c>
      <c r="E13" s="12">
        <v>611000</v>
      </c>
      <c r="F13" s="13">
        <v>566500</v>
      </c>
      <c r="G13" s="13">
        <v>505800</v>
      </c>
      <c r="H13" s="14">
        <f t="shared" si="1"/>
        <v>561100</v>
      </c>
      <c r="I13" s="6">
        <f t="shared" si="2"/>
        <v>52807.48053069754</v>
      </c>
      <c r="J13" s="6">
        <f t="shared" si="3"/>
        <v>9.4114205187484483</v>
      </c>
      <c r="K13" s="7">
        <f t="shared" si="0"/>
        <v>561100</v>
      </c>
    </row>
    <row r="14" spans="1:11" ht="18" x14ac:dyDescent="0.35">
      <c r="A14" s="11">
        <v>7</v>
      </c>
      <c r="B14" s="15" t="s">
        <v>23</v>
      </c>
      <c r="C14" s="11" t="s">
        <v>16</v>
      </c>
      <c r="D14" s="11">
        <v>1</v>
      </c>
      <c r="E14" s="12">
        <v>440500</v>
      </c>
      <c r="F14" s="13">
        <v>587000</v>
      </c>
      <c r="G14" s="13">
        <v>355200</v>
      </c>
      <c r="H14" s="14">
        <f t="shared" si="1"/>
        <v>460900</v>
      </c>
      <c r="I14" s="6">
        <f t="shared" si="2"/>
        <v>117238.77344974229</v>
      </c>
      <c r="J14" s="6">
        <f t="shared" si="3"/>
        <v>25.436921989529683</v>
      </c>
      <c r="K14" s="7">
        <f t="shared" si="0"/>
        <v>460900</v>
      </c>
    </row>
    <row r="15" spans="1:11" ht="18" x14ac:dyDescent="0.35">
      <c r="A15" s="11">
        <v>8</v>
      </c>
      <c r="B15" s="15" t="s">
        <v>24</v>
      </c>
      <c r="C15" s="11" t="s">
        <v>16</v>
      </c>
      <c r="D15" s="11">
        <v>1</v>
      </c>
      <c r="E15" s="12">
        <v>579100</v>
      </c>
      <c r="F15" s="13">
        <v>533800</v>
      </c>
      <c r="G15" s="13">
        <v>481800</v>
      </c>
      <c r="H15" s="14">
        <f t="shared" si="1"/>
        <v>531566.67000000004</v>
      </c>
      <c r="I15" s="6">
        <f t="shared" si="2"/>
        <v>48688.431206327994</v>
      </c>
      <c r="J15" s="6">
        <f t="shared" si="3"/>
        <v>9.1594213772522615</v>
      </c>
      <c r="K15" s="7">
        <f t="shared" si="0"/>
        <v>531566.67000000004</v>
      </c>
    </row>
    <row r="16" spans="1:11" ht="15.75" customHeight="1" x14ac:dyDescent="0.35">
      <c r="A16" s="37" t="s">
        <v>11</v>
      </c>
      <c r="B16" s="38"/>
      <c r="C16" s="38"/>
      <c r="D16" s="38"/>
      <c r="E16" s="39"/>
      <c r="F16" s="39"/>
      <c r="G16" s="39"/>
      <c r="H16" s="39"/>
      <c r="I16" s="39"/>
      <c r="J16" s="40"/>
      <c r="K16" s="8">
        <f>SUM(K8:K15)</f>
        <v>8212833.3200000003</v>
      </c>
    </row>
    <row r="17" spans="2:2" ht="18.75" customHeight="1" x14ac:dyDescent="0.35">
      <c r="B17" s="1" t="s">
        <v>25</v>
      </c>
    </row>
    <row r="18" spans="2:2" ht="18.75" customHeight="1" x14ac:dyDescent="0.35">
      <c r="B18" s="1" t="s">
        <v>26</v>
      </c>
    </row>
    <row r="19" spans="2:2" ht="18.75" customHeight="1" x14ac:dyDescent="0.35">
      <c r="B19" s="1" t="s">
        <v>27</v>
      </c>
    </row>
    <row r="20" spans="2:2" ht="18.75" customHeight="1" x14ac:dyDescent="0.35">
      <c r="B20" s="1" t="s">
        <v>28</v>
      </c>
    </row>
  </sheetData>
  <mergeCells count="11">
    <mergeCell ref="A16:J16"/>
    <mergeCell ref="A4:B4"/>
    <mergeCell ref="C4:K4"/>
    <mergeCell ref="A5:B5"/>
    <mergeCell ref="C5:K5"/>
    <mergeCell ref="A6:K6"/>
    <mergeCell ref="A1:J1"/>
    <mergeCell ref="A2:B2"/>
    <mergeCell ref="C2:K2"/>
    <mergeCell ref="A3:B3"/>
    <mergeCell ref="C3:K3"/>
  </mergeCells>
  <pageMargins left="0" right="0" top="0" bottom="0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2024-03-19T07:02:08Z</cp:lastPrinted>
  <dcterms:created xsi:type="dcterms:W3CDTF">2017-07-07T10:59:11Z</dcterms:created>
  <dcterms:modified xsi:type="dcterms:W3CDTF">2024-03-30T11:13:15Z</dcterms:modified>
</cp:coreProperties>
</file>