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rv-fs5\Строительство\Объекты ТТК\СОШ на Брусилова ТС\"/>
    </mc:Choice>
  </mc:AlternateContent>
  <bookViews>
    <workbookView xWindow="-120" yWindow="-120" windowWidth="29040" windowHeight="158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5" i="1" l="1"/>
  <c r="G29" i="1"/>
  <c r="G30" i="1" l="1"/>
  <c r="J25" i="1"/>
  <c r="K25" i="1" s="1"/>
  <c r="L25" i="1" s="1"/>
  <c r="G19" i="1"/>
  <c r="G20" i="1" s="1"/>
  <c r="G24" i="1" s="1"/>
  <c r="G25" i="1" s="1"/>
  <c r="M25" i="1" l="1"/>
  <c r="N25" i="1" s="1"/>
  <c r="O25" i="1" s="1"/>
  <c r="P25" i="1" s="1"/>
  <c r="Q25" i="1" s="1"/>
  <c r="R25" i="1" s="1"/>
  <c r="F26" i="1"/>
  <c r="G27" i="1" s="1"/>
  <c r="G28" i="1" l="1"/>
</calcChain>
</file>

<file path=xl/sharedStrings.xml><?xml version="1.0" encoding="utf-8"?>
<sst xmlns="http://schemas.openxmlformats.org/spreadsheetml/2006/main" count="42" uniqueCount="41">
  <si>
    <t>УТВЕРЖДАЮ:</t>
  </si>
  <si>
    <t>Генеральный директор</t>
  </si>
  <si>
    <t>ООО "ТТК"</t>
  </si>
  <si>
    <t>____________________О.А. Яшина</t>
  </si>
  <si>
    <t>"____" ______________2024 г.</t>
  </si>
  <si>
    <t>(наименование стройки)</t>
  </si>
  <si>
    <t>УКРУПНЕННЫЙ СМЕТНЫЙ РАСЧЕТ № 1</t>
  </si>
  <si>
    <t>на проектирование и строительство подводящих тепловых сетей</t>
  </si>
  <si>
    <t>(наименование работ и затрат, наименование объекта)</t>
  </si>
  <si>
    <t>№ п/п</t>
  </si>
  <si>
    <t>Наименование объекта строительства</t>
  </si>
  <si>
    <t>Обоснование</t>
  </si>
  <si>
    <t>Единица измерения</t>
  </si>
  <si>
    <t>Количество</t>
  </si>
  <si>
    <t>Стоимость единицы изм. По состоянию на 01.01.2024, тыс. руб.</t>
  </si>
  <si>
    <t>Стоимость в текущем (прогнозном) уровне цен, тыс. руб.</t>
  </si>
  <si>
    <t>Наружные инженерные сети</t>
  </si>
  <si>
    <t>Бесканальная прокладка трубопроводов теплоснабжения в изоляции из пенополиуретана (ППУ) при условном давлении 1,6 МПа, температуре 150°С, в сухих грунтах в траншеях с откосами с погрузкой и вывозом грунта автотранспортом, диаметр труб: 200 мм</t>
  </si>
  <si>
    <t>НЦС 81-02-13-2024 (13-02-001-03)</t>
  </si>
  <si>
    <t>1 км</t>
  </si>
  <si>
    <t>Итого стоимость инженерных сетей</t>
  </si>
  <si>
    <t>Поправочные коэффициенты</t>
  </si>
  <si>
    <t>Коэффициент перехода от цен базового района (Московская область)
к уровню цен Краснодарского края (Кпер)</t>
  </si>
  <si>
    <t>п. 22 общих указаний технической части сборника №13 Тепловые сети</t>
  </si>
  <si>
    <t>оценка</t>
  </si>
  <si>
    <t>Коэффициент, учитывающий изменение стоимости строительства на территории Краснодарского края, связанный с климатическими условиями (Крег1)</t>
  </si>
  <si>
    <t>п. 23 общих указаний технической части сборника №13 Тепловые сети</t>
  </si>
  <si>
    <t>Стоимость строительства с учетом сейсмичности, территориальных и регионально-климатических условий</t>
  </si>
  <si>
    <t>Всего по состоянию на 01.01.2023 г.</t>
  </si>
  <si>
    <t xml:space="preserve">Расчет индекса-дефлятора на основании показателей Минэкономразвития России
Ин.стр. с 01.01.2024 г. по 01.01.2025 г. = 100%
</t>
  </si>
  <si>
    <t>Прогноз социально-экономического развития Российской Федерации на 2024 год и на плановый период 2025-2026 годов  (по строке "Инвестиции в основной капитал") (опубликовано 14.04.2023)</t>
  </si>
  <si>
    <t>Всего стоимость строительства тепловой сети с учетом сроков строительства</t>
  </si>
  <si>
    <t>НДС</t>
  </si>
  <si>
    <t>Налоговый кодекс РФ</t>
  </si>
  <si>
    <t>%</t>
  </si>
  <si>
    <t>Всего с НДС,</t>
  </si>
  <si>
    <t>в том числе ПИР</t>
  </si>
  <si>
    <t>Составил: ___________________________</t>
  </si>
  <si>
    <t>(должность, подпись, расшифровка)</t>
  </si>
  <si>
    <t>Проверил: ___________________________</t>
  </si>
  <si>
    <t>«Общеобразовательная школа на 1550 мест по адресу: Краснодарский край, г. Краснодар, ул. им. генерала Брусилова, уч. 22, на земельном участке с кадастровым номером 23:43:0116030:4826 и дошкольная образовательная организация на 180 мест на земельном участке с кадастровым номером 23:43:0116030:4827 в Прикубанском внутригородском округе г. Краснодара»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</si>
</sst>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#,##0.00000"/>
  </numFmts>
  <fonts count="15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u/>
      <sz val="10"/>
      <name val="Times New Roman"/>
      <family val="1"/>
      <charset val="204"/>
    </font>
    <font>
      <i/>
      <sz val="10"/>
      <name val="Arial"/>
      <family val="2"/>
      <charset val="204"/>
    </font>
    <font>
      <i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1"/>
      <name val="Times New Roman"/>
      <family val="1"/>
      <charset val="204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0" fontId="2" fillId="0" borderId="0" xfId="1" applyFont="1" applyAlignment="1">
      <alignment horizontal="left" vertical="top"/>
    </xf>
    <xf numFmtId="49" fontId="3" fillId="0" borderId="0" xfId="1" applyNumberFormat="1" applyFont="1" applyAlignment="1">
      <alignment horizontal="left" vertical="top"/>
    </xf>
    <xf numFmtId="0" fontId="3" fillId="0" borderId="0" xfId="1" applyFont="1" applyAlignment="1">
      <alignment horizontal="left" vertical="top" wrapText="1"/>
    </xf>
    <xf numFmtId="0" fontId="3" fillId="0" borderId="0" xfId="1" applyFont="1" applyAlignment="1">
      <alignment horizontal="center" vertical="top" wrapText="1"/>
    </xf>
    <xf numFmtId="0" fontId="3" fillId="0" borderId="0" xfId="1" applyFont="1" applyAlignment="1">
      <alignment horizontal="center" vertical="top"/>
    </xf>
    <xf numFmtId="0" fontId="4" fillId="0" borderId="0" xfId="1" applyFont="1" applyAlignment="1">
      <alignment horizontal="left" vertical="top"/>
    </xf>
    <xf numFmtId="0" fontId="3" fillId="0" borderId="0" xfId="1" applyFont="1" applyAlignment="1">
      <alignment horizontal="right" vertical="top"/>
    </xf>
    <xf numFmtId="0" fontId="5" fillId="0" borderId="0" xfId="1" applyFont="1" applyAlignment="1">
      <alignment horizontal="right" vertical="top"/>
    </xf>
    <xf numFmtId="0" fontId="6" fillId="0" borderId="0" xfId="1" applyFont="1" applyAlignment="1">
      <alignment horizontal="right" vertical="top"/>
    </xf>
    <xf numFmtId="0" fontId="3" fillId="0" borderId="0" xfId="1" applyFont="1" applyAlignment="1">
      <alignment horizontal="left" vertical="top"/>
    </xf>
    <xf numFmtId="49" fontId="7" fillId="0" borderId="0" xfId="1" applyNumberFormat="1" applyFont="1" applyAlignment="1">
      <alignment horizontal="left" vertical="top"/>
    </xf>
    <xf numFmtId="0" fontId="7" fillId="0" borderId="0" xfId="1" applyFont="1" applyAlignment="1">
      <alignment horizontal="left" vertical="top"/>
    </xf>
    <xf numFmtId="0" fontId="3" fillId="0" borderId="0" xfId="1" applyFont="1"/>
    <xf numFmtId="0" fontId="5" fillId="0" borderId="0" xfId="1" applyFont="1" applyAlignment="1">
      <alignment horizontal="center" vertical="top"/>
    </xf>
    <xf numFmtId="0" fontId="9" fillId="0" borderId="0" xfId="1" applyFont="1" applyAlignment="1">
      <alignment vertical="top" wrapText="1"/>
    </xf>
    <xf numFmtId="0" fontId="10" fillId="0" borderId="0" xfId="1" applyFont="1" applyAlignment="1">
      <alignment horizontal="center" vertical="top"/>
    </xf>
    <xf numFmtId="0" fontId="12" fillId="0" borderId="0" xfId="0" applyFont="1"/>
    <xf numFmtId="0" fontId="2" fillId="0" borderId="0" xfId="1" applyFont="1" applyAlignment="1">
      <alignment horizontal="center" vertical="top"/>
    </xf>
    <xf numFmtId="0" fontId="11" fillId="0" borderId="0" xfId="1" applyFont="1" applyAlignment="1">
      <alignment horizontal="center" vertical="top"/>
    </xf>
    <xf numFmtId="0" fontId="12" fillId="0" borderId="1" xfId="0" applyFont="1" applyBorder="1" applyAlignment="1">
      <alignment horizontal="center" vertical="center" wrapText="1"/>
    </xf>
    <xf numFmtId="14" fontId="14" fillId="0" borderId="0" xfId="0" applyNumberFormat="1" applyFont="1"/>
    <xf numFmtId="0" fontId="12" fillId="0" borderId="1" xfId="0" applyFont="1" applyBorder="1" applyAlignment="1">
      <alignment vertical="center" wrapText="1"/>
    </xf>
    <xf numFmtId="4" fontId="12" fillId="0" borderId="1" xfId="0" applyNumberFormat="1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2" fontId="0" fillId="0" borderId="0" xfId="0" applyNumberFormat="1"/>
    <xf numFmtId="14" fontId="14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left" vertical="center" wrapText="1"/>
    </xf>
    <xf numFmtId="10" fontId="12" fillId="0" borderId="1" xfId="0" applyNumberFormat="1" applyFont="1" applyBorder="1" applyAlignment="1">
      <alignment horizontal="center" vertical="center" wrapText="1"/>
    </xf>
    <xf numFmtId="164" fontId="12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2" fillId="0" borderId="1" xfId="0" applyFont="1" applyBorder="1" applyAlignment="1">
      <alignment wrapText="1"/>
    </xf>
    <xf numFmtId="0" fontId="12" fillId="0" borderId="1" xfId="0" applyFont="1" applyBorder="1"/>
    <xf numFmtId="4" fontId="12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4" fontId="12" fillId="0" borderId="0" xfId="0" applyNumberFormat="1" applyFont="1" applyAlignment="1">
      <alignment horizontal="center" vertical="center"/>
    </xf>
    <xf numFmtId="0" fontId="3" fillId="0" borderId="0" xfId="1" applyFont="1" applyAlignment="1">
      <alignment vertical="top"/>
    </xf>
    <xf numFmtId="4" fontId="12" fillId="0" borderId="0" xfId="0" applyNumberFormat="1" applyFont="1"/>
    <xf numFmtId="0" fontId="11" fillId="0" borderId="0" xfId="1" applyFont="1" applyAlignment="1">
      <alignment vertical="top"/>
    </xf>
    <xf numFmtId="165" fontId="12" fillId="0" borderId="1" xfId="0" applyNumberFormat="1" applyFont="1" applyBorder="1" applyAlignment="1">
      <alignment horizontal="center" vertical="center"/>
    </xf>
    <xf numFmtId="165" fontId="12" fillId="0" borderId="0" xfId="0" applyNumberFormat="1" applyFont="1" applyAlignment="1">
      <alignment horizontal="center" vertical="center"/>
    </xf>
    <xf numFmtId="165" fontId="12" fillId="0" borderId="0" xfId="0" applyNumberFormat="1" applyFont="1"/>
    <xf numFmtId="0" fontId="8" fillId="0" borderId="0" xfId="1" applyFont="1" applyAlignment="1">
      <alignment vertical="top" wrapText="1"/>
    </xf>
    <xf numFmtId="49" fontId="11" fillId="0" borderId="0" xfId="1" applyNumberFormat="1" applyFont="1" applyAlignment="1">
      <alignment horizontal="center" vertical="top"/>
    </xf>
    <xf numFmtId="0" fontId="11" fillId="0" borderId="0" xfId="1" applyFont="1" applyAlignment="1">
      <alignment horizontal="center" vertical="top"/>
    </xf>
    <xf numFmtId="49" fontId="2" fillId="0" borderId="0" xfId="1" applyNumberFormat="1" applyFont="1" applyAlignment="1">
      <alignment horizontal="center" vertical="top"/>
    </xf>
    <xf numFmtId="0" fontId="13" fillId="0" borderId="0" xfId="1" applyFont="1" applyAlignment="1">
      <alignment horizontal="center" vertical="top" wrapText="1"/>
    </xf>
    <xf numFmtId="0" fontId="8" fillId="0" borderId="0" xfId="1" applyFont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7"/>
  <sheetViews>
    <sheetView tabSelected="1" topLeftCell="A25" zoomScaleNormal="100" workbookViewId="0">
      <selection activeCell="H13" sqref="H13"/>
    </sheetView>
  </sheetViews>
  <sheetFormatPr defaultColWidth="9.140625" defaultRowHeight="12.75" x14ac:dyDescent="0.2"/>
  <cols>
    <col min="1" max="1" width="6" style="17" customWidth="1"/>
    <col min="2" max="2" width="27.5703125" style="17" customWidth="1"/>
    <col min="3" max="3" width="23.140625" style="17" customWidth="1"/>
    <col min="4" max="5" width="13.85546875" style="17" customWidth="1"/>
    <col min="6" max="7" width="20" style="17" customWidth="1"/>
    <col min="8" max="8" width="14.42578125" style="17" customWidth="1"/>
    <col min="9" max="16" width="9.85546875" style="17" hidden="1" customWidth="1"/>
    <col min="17" max="17" width="11.42578125" style="17" hidden="1" customWidth="1"/>
    <col min="18" max="18" width="10.7109375" style="17" hidden="1" customWidth="1"/>
    <col min="19" max="16384" width="9.140625" style="17"/>
  </cols>
  <sheetData>
    <row r="1" spans="1:17" customFormat="1" ht="15.75" x14ac:dyDescent="0.25">
      <c r="A1" s="1"/>
      <c r="B1" s="2"/>
      <c r="C1" s="3"/>
      <c r="D1" s="4"/>
      <c r="E1" s="5"/>
      <c r="F1" s="6" t="s">
        <v>0</v>
      </c>
      <c r="G1" s="7"/>
      <c r="H1" s="8"/>
      <c r="I1" s="8"/>
      <c r="J1" s="8"/>
      <c r="K1" s="8"/>
      <c r="L1" s="8"/>
      <c r="N1" s="9"/>
      <c r="O1" s="8"/>
      <c r="P1" s="8"/>
      <c r="Q1" s="8"/>
    </row>
    <row r="2" spans="1:17" customFormat="1" ht="15.75" x14ac:dyDescent="0.25">
      <c r="A2" s="10"/>
      <c r="B2" s="2"/>
      <c r="C2" s="3"/>
      <c r="D2" s="4"/>
      <c r="E2" s="5"/>
      <c r="F2" s="11" t="s">
        <v>1</v>
      </c>
      <c r="G2" s="7"/>
      <c r="H2" s="8"/>
      <c r="I2" s="8"/>
      <c r="J2" s="8"/>
      <c r="K2" s="8"/>
      <c r="L2" s="8"/>
      <c r="N2" s="9"/>
      <c r="O2" s="8"/>
      <c r="P2" s="8"/>
      <c r="Q2" s="8"/>
    </row>
    <row r="3" spans="1:17" customFormat="1" ht="15.75" x14ac:dyDescent="0.25">
      <c r="A3" s="10"/>
      <c r="B3" s="2"/>
      <c r="C3" s="3"/>
      <c r="D3" s="4"/>
      <c r="E3" s="5"/>
      <c r="F3" s="11" t="s">
        <v>2</v>
      </c>
      <c r="G3" s="7"/>
      <c r="H3" s="8"/>
      <c r="I3" s="8"/>
      <c r="J3" s="8"/>
      <c r="K3" s="8"/>
      <c r="L3" s="8"/>
      <c r="N3" s="9"/>
      <c r="O3" s="8"/>
      <c r="P3" s="8"/>
      <c r="Q3" s="8"/>
    </row>
    <row r="4" spans="1:17" customFormat="1" ht="15.75" x14ac:dyDescent="0.25">
      <c r="A4" s="10"/>
      <c r="B4" s="2"/>
      <c r="C4" s="3"/>
      <c r="D4" s="4"/>
      <c r="E4" s="5"/>
      <c r="F4" s="11" t="s">
        <v>3</v>
      </c>
      <c r="G4" s="7"/>
      <c r="H4" s="8"/>
      <c r="I4" s="8"/>
      <c r="J4" s="8"/>
      <c r="K4" s="8"/>
      <c r="L4" s="8"/>
      <c r="N4" s="9"/>
      <c r="O4" s="8"/>
      <c r="P4" s="8"/>
      <c r="Q4" s="8"/>
    </row>
    <row r="5" spans="1:17" customFormat="1" ht="15.75" x14ac:dyDescent="0.25">
      <c r="A5" s="10"/>
      <c r="B5" s="2"/>
      <c r="C5" s="3"/>
      <c r="D5" s="4"/>
      <c r="E5" s="5"/>
      <c r="F5" s="12" t="s">
        <v>4</v>
      </c>
      <c r="G5" s="7"/>
      <c r="H5" s="8"/>
      <c r="I5" s="8"/>
      <c r="J5" s="8"/>
      <c r="K5" s="8"/>
      <c r="L5" s="8"/>
      <c r="N5" s="9"/>
      <c r="O5" s="8"/>
      <c r="P5" s="8"/>
      <c r="Q5" s="8"/>
    </row>
    <row r="6" spans="1:17" customFormat="1" ht="15" x14ac:dyDescent="0.25">
      <c r="A6" s="5"/>
      <c r="B6" s="2"/>
      <c r="C6" s="3"/>
      <c r="D6" s="4"/>
      <c r="E6" s="13"/>
      <c r="F6" s="7"/>
      <c r="G6" s="7"/>
      <c r="H6" s="14"/>
      <c r="I6" s="8"/>
      <c r="J6" s="8"/>
      <c r="K6" s="8"/>
      <c r="L6" s="8"/>
      <c r="M6" s="8"/>
      <c r="N6" s="8"/>
      <c r="O6" s="8"/>
      <c r="P6" s="8"/>
      <c r="Q6" s="8"/>
    </row>
    <row r="7" spans="1:17" customFormat="1" ht="83.25" customHeight="1" x14ac:dyDescent="0.25">
      <c r="A7" s="51" t="s">
        <v>40</v>
      </c>
      <c r="B7" s="51"/>
      <c r="C7" s="51"/>
      <c r="D7" s="51"/>
      <c r="E7" s="51"/>
      <c r="F7" s="51"/>
      <c r="G7" s="51"/>
      <c r="H7" s="15"/>
      <c r="I7" s="16"/>
      <c r="J7" s="8"/>
      <c r="K7" s="8"/>
      <c r="L7" s="8"/>
      <c r="M7" s="8"/>
      <c r="N7" s="8"/>
      <c r="O7" s="8"/>
      <c r="P7" s="8"/>
      <c r="Q7" s="8"/>
    </row>
    <row r="8" spans="1:17" x14ac:dyDescent="0.2">
      <c r="A8" s="5"/>
      <c r="B8" s="48" t="s">
        <v>5</v>
      </c>
      <c r="C8" s="48"/>
      <c r="D8" s="48"/>
      <c r="E8" s="48"/>
      <c r="F8" s="48"/>
      <c r="G8" s="7"/>
      <c r="H8" s="7"/>
      <c r="I8" s="7"/>
      <c r="J8" s="7"/>
      <c r="K8" s="7"/>
      <c r="L8" s="7"/>
      <c r="M8" s="7"/>
      <c r="N8" s="7"/>
      <c r="O8" s="7"/>
      <c r="P8" s="7"/>
      <c r="Q8" s="7"/>
    </row>
    <row r="9" spans="1:17" customFormat="1" ht="12" customHeight="1" x14ac:dyDescent="0.25">
      <c r="A9" s="46"/>
      <c r="B9" s="46"/>
      <c r="C9" s="46"/>
      <c r="D9" s="46"/>
      <c r="E9" s="46"/>
      <c r="F9" s="46"/>
      <c r="G9" s="46"/>
      <c r="H9" s="15"/>
      <c r="I9" s="16"/>
      <c r="J9" s="8"/>
      <c r="K9" s="8"/>
      <c r="L9" s="8"/>
      <c r="M9" s="8"/>
      <c r="N9" s="8"/>
      <c r="O9" s="8"/>
      <c r="P9" s="8"/>
      <c r="Q9" s="8"/>
    </row>
    <row r="10" spans="1:17" x14ac:dyDescent="0.2">
      <c r="A10" s="5"/>
      <c r="B10" s="48"/>
      <c r="C10" s="48"/>
      <c r="D10" s="48"/>
      <c r="E10" s="48"/>
      <c r="F10" s="48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</row>
    <row r="11" spans="1:17" x14ac:dyDescent="0.2">
      <c r="A11" s="5"/>
      <c r="B11" s="2"/>
      <c r="C11" s="3"/>
      <c r="D11" s="4"/>
      <c r="E11" s="13"/>
      <c r="F11" s="7"/>
      <c r="G11" s="7"/>
      <c r="H11" s="18"/>
      <c r="I11" s="18"/>
      <c r="J11" s="7"/>
      <c r="K11" s="7"/>
      <c r="L11" s="7"/>
      <c r="M11" s="7"/>
      <c r="N11" s="7"/>
      <c r="O11" s="7"/>
      <c r="P11" s="7"/>
      <c r="Q11" s="7"/>
    </row>
    <row r="12" spans="1:17" x14ac:dyDescent="0.2">
      <c r="A12" s="5"/>
      <c r="B12" s="49" t="s">
        <v>6</v>
      </c>
      <c r="C12" s="49"/>
      <c r="D12" s="49"/>
      <c r="E12" s="49"/>
      <c r="F12" s="49"/>
      <c r="G12" s="7"/>
      <c r="H12" s="5"/>
      <c r="I12" s="5"/>
      <c r="J12" s="7"/>
      <c r="K12" s="7"/>
      <c r="L12" s="7"/>
      <c r="M12" s="7"/>
      <c r="N12" s="7"/>
      <c r="O12" s="7"/>
      <c r="P12" s="7"/>
      <c r="Q12" s="7"/>
    </row>
    <row r="13" spans="1:17" x14ac:dyDescent="0.2">
      <c r="A13" s="5"/>
      <c r="B13" s="2"/>
      <c r="C13" s="3"/>
      <c r="D13" s="4"/>
      <c r="E13" s="13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</row>
    <row r="14" spans="1:17" ht="15" x14ac:dyDescent="0.2">
      <c r="A14" s="5"/>
      <c r="B14" s="50" t="s">
        <v>7</v>
      </c>
      <c r="C14" s="50"/>
      <c r="D14" s="50"/>
      <c r="E14" s="50"/>
      <c r="F14" s="50"/>
      <c r="G14" s="7"/>
      <c r="H14" s="5"/>
      <c r="I14" s="7"/>
      <c r="J14" s="7"/>
      <c r="K14" s="7"/>
      <c r="L14" s="7"/>
      <c r="M14" s="7"/>
      <c r="N14" s="7"/>
      <c r="O14" s="7"/>
      <c r="P14" s="7"/>
      <c r="Q14" s="7"/>
    </row>
    <row r="15" spans="1:17" x14ac:dyDescent="0.2">
      <c r="A15" s="5"/>
      <c r="B15" s="47" t="s">
        <v>8</v>
      </c>
      <c r="C15" s="47"/>
      <c r="D15" s="47"/>
      <c r="E15" s="47"/>
      <c r="F15" s="47"/>
      <c r="G15" s="7"/>
      <c r="H15" s="19"/>
      <c r="I15" s="19"/>
      <c r="J15" s="7"/>
      <c r="K15" s="7"/>
      <c r="L15" s="7"/>
      <c r="M15" s="7"/>
      <c r="N15" s="7"/>
      <c r="O15" s="7"/>
      <c r="P15" s="7"/>
      <c r="Q15" s="7"/>
    </row>
    <row r="17" spans="1:18" ht="38.25" x14ac:dyDescent="0.2">
      <c r="A17" s="20" t="s">
        <v>9</v>
      </c>
      <c r="B17" s="20" t="s">
        <v>10</v>
      </c>
      <c r="C17" s="20" t="s">
        <v>11</v>
      </c>
      <c r="D17" s="20" t="s">
        <v>12</v>
      </c>
      <c r="E17" s="20" t="s">
        <v>13</v>
      </c>
      <c r="F17" s="20" t="s">
        <v>14</v>
      </c>
      <c r="G17" s="20" t="s">
        <v>15</v>
      </c>
      <c r="I17" s="21"/>
      <c r="J17" s="21"/>
      <c r="K17" s="21"/>
      <c r="L17" s="21"/>
      <c r="M17" s="21"/>
      <c r="N17" s="21"/>
      <c r="O17" s="21"/>
      <c r="P17" s="21"/>
    </row>
    <row r="18" spans="1:18" ht="15" x14ac:dyDescent="0.25">
      <c r="A18" s="20">
        <v>1</v>
      </c>
      <c r="B18" s="22" t="s">
        <v>16</v>
      </c>
      <c r="C18" s="22"/>
      <c r="D18" s="20"/>
      <c r="E18" s="20"/>
      <c r="F18" s="20"/>
      <c r="G18" s="23"/>
      <c r="I18"/>
      <c r="J18"/>
      <c r="K18"/>
      <c r="L18"/>
      <c r="M18"/>
      <c r="N18"/>
      <c r="O18"/>
      <c r="P18"/>
    </row>
    <row r="19" spans="1:18" ht="127.5" x14ac:dyDescent="0.25">
      <c r="A19" s="24"/>
      <c r="B19" s="22" t="s">
        <v>17</v>
      </c>
      <c r="C19" s="22" t="s">
        <v>18</v>
      </c>
      <c r="D19" s="20" t="s">
        <v>19</v>
      </c>
      <c r="E19" s="20">
        <v>0.20699999999999999</v>
      </c>
      <c r="F19" s="23">
        <v>35012.43</v>
      </c>
      <c r="G19" s="23">
        <f>F19*E19</f>
        <v>7247.5730100000001</v>
      </c>
      <c r="I19" s="25"/>
      <c r="J19"/>
      <c r="K19"/>
      <c r="L19"/>
      <c r="M19"/>
      <c r="N19"/>
      <c r="O19"/>
      <c r="P19"/>
    </row>
    <row r="20" spans="1:18" ht="25.5" x14ac:dyDescent="0.2">
      <c r="A20" s="20"/>
      <c r="B20" s="22" t="s">
        <v>20</v>
      </c>
      <c r="C20" s="22"/>
      <c r="D20" s="20"/>
      <c r="E20" s="20"/>
      <c r="F20" s="20"/>
      <c r="G20" s="23">
        <f>G19</f>
        <v>7247.5730100000001</v>
      </c>
    </row>
    <row r="21" spans="1:18" x14ac:dyDescent="0.2">
      <c r="A21" s="20">
        <v>2</v>
      </c>
      <c r="B21" s="22" t="s">
        <v>21</v>
      </c>
      <c r="C21" s="22"/>
      <c r="D21" s="20"/>
      <c r="E21" s="20"/>
      <c r="F21" s="20"/>
      <c r="G21" s="23"/>
    </row>
    <row r="22" spans="1:18" ht="63.75" x14ac:dyDescent="0.2">
      <c r="A22" s="20"/>
      <c r="B22" s="22" t="s">
        <v>22</v>
      </c>
      <c r="C22" s="22" t="s">
        <v>23</v>
      </c>
      <c r="D22" s="20"/>
      <c r="E22" s="20"/>
      <c r="F22" s="20">
        <v>0.91</v>
      </c>
      <c r="G22" s="23"/>
      <c r="L22" s="17" t="s">
        <v>24</v>
      </c>
    </row>
    <row r="23" spans="1:18" ht="76.5" x14ac:dyDescent="0.2">
      <c r="A23" s="20"/>
      <c r="B23" s="22" t="s">
        <v>25</v>
      </c>
      <c r="C23" s="22" t="s">
        <v>26</v>
      </c>
      <c r="D23" s="20"/>
      <c r="E23" s="20"/>
      <c r="F23" s="20">
        <v>0.98</v>
      </c>
      <c r="G23" s="23"/>
      <c r="I23" s="26">
        <v>43831</v>
      </c>
      <c r="J23" s="26">
        <v>44197</v>
      </c>
      <c r="K23" s="26">
        <v>44562</v>
      </c>
      <c r="L23" s="26">
        <v>44927</v>
      </c>
      <c r="M23" s="26">
        <v>45292</v>
      </c>
      <c r="N23" s="26">
        <v>45658</v>
      </c>
      <c r="O23" s="26">
        <v>46023</v>
      </c>
      <c r="P23" s="26">
        <v>46388</v>
      </c>
      <c r="Q23" s="26">
        <v>46753</v>
      </c>
      <c r="R23" s="26">
        <v>47119</v>
      </c>
    </row>
    <row r="24" spans="1:18" ht="51" x14ac:dyDescent="0.2">
      <c r="A24" s="20">
        <v>3</v>
      </c>
      <c r="B24" s="22" t="s">
        <v>27</v>
      </c>
      <c r="C24" s="22"/>
      <c r="D24" s="20"/>
      <c r="E24" s="20"/>
      <c r="F24" s="20"/>
      <c r="G24" s="23">
        <f>G20*F22*F23</f>
        <v>6463.3856103180005</v>
      </c>
      <c r="I24" s="27">
        <v>100</v>
      </c>
      <c r="J24" s="27">
        <v>100</v>
      </c>
      <c r="K24" s="27">
        <v>100</v>
      </c>
      <c r="L24" s="27">
        <v>100</v>
      </c>
      <c r="M24" s="27">
        <v>100</v>
      </c>
      <c r="N24" s="27">
        <v>104.8</v>
      </c>
      <c r="O24" s="27">
        <v>104.6</v>
      </c>
      <c r="P24" s="27">
        <v>100</v>
      </c>
      <c r="Q24" s="27">
        <v>100</v>
      </c>
      <c r="R24" s="27">
        <v>100</v>
      </c>
    </row>
    <row r="25" spans="1:18" ht="25.5" x14ac:dyDescent="0.2">
      <c r="A25" s="20">
        <v>4</v>
      </c>
      <c r="B25" s="22" t="s">
        <v>28</v>
      </c>
      <c r="C25" s="22"/>
      <c r="D25" s="20"/>
      <c r="E25" s="20"/>
      <c r="F25" s="20"/>
      <c r="G25" s="23">
        <f>G24</f>
        <v>6463.3856103180005</v>
      </c>
      <c r="I25" s="27">
        <v>100</v>
      </c>
      <c r="J25" s="28">
        <f>I25*J24/100</f>
        <v>100</v>
      </c>
      <c r="K25" s="28">
        <f t="shared" ref="K25:R25" si="0">J25*K24/100</f>
        <v>100</v>
      </c>
      <c r="L25" s="28">
        <f t="shared" si="0"/>
        <v>100</v>
      </c>
      <c r="M25" s="28">
        <f t="shared" si="0"/>
        <v>100</v>
      </c>
      <c r="N25" s="28">
        <f t="shared" si="0"/>
        <v>104.8</v>
      </c>
      <c r="O25" s="28">
        <f t="shared" si="0"/>
        <v>109.6208</v>
      </c>
      <c r="P25" s="28">
        <f t="shared" si="0"/>
        <v>109.6208</v>
      </c>
      <c r="Q25" s="28">
        <f t="shared" si="0"/>
        <v>109.6208</v>
      </c>
      <c r="R25" s="28">
        <f t="shared" si="0"/>
        <v>109.6208</v>
      </c>
    </row>
    <row r="26" spans="1:18" ht="102" x14ac:dyDescent="0.2">
      <c r="A26" s="20">
        <v>5</v>
      </c>
      <c r="B26" s="29" t="s">
        <v>29</v>
      </c>
      <c r="C26" s="30" t="s">
        <v>30</v>
      </c>
      <c r="D26" s="20"/>
      <c r="E26" s="31"/>
      <c r="F26" s="32">
        <f>M24/L25</f>
        <v>1</v>
      </c>
      <c r="G26" s="23"/>
      <c r="H26" s="33"/>
    </row>
    <row r="27" spans="1:18" ht="38.25" x14ac:dyDescent="0.2">
      <c r="A27" s="20">
        <v>6</v>
      </c>
      <c r="B27" s="34" t="s">
        <v>31</v>
      </c>
      <c r="C27" s="35"/>
      <c r="D27" s="35"/>
      <c r="E27" s="35"/>
      <c r="F27" s="35"/>
      <c r="G27" s="36">
        <f>G25*F26</f>
        <v>6463.3856103180005</v>
      </c>
    </row>
    <row r="28" spans="1:18" x14ac:dyDescent="0.2">
      <c r="A28" s="20">
        <v>7</v>
      </c>
      <c r="B28" s="35" t="s">
        <v>32</v>
      </c>
      <c r="C28" s="34" t="s">
        <v>33</v>
      </c>
      <c r="D28" s="37" t="s">
        <v>34</v>
      </c>
      <c r="E28" s="35"/>
      <c r="F28" s="37">
        <v>20</v>
      </c>
      <c r="G28" s="43">
        <f>G27*0.2</f>
        <v>1292.6771220636001</v>
      </c>
    </row>
    <row r="29" spans="1:18" x14ac:dyDescent="0.2">
      <c r="A29" s="20">
        <v>8</v>
      </c>
      <c r="B29" s="35" t="s">
        <v>35</v>
      </c>
      <c r="C29" s="35"/>
      <c r="D29" s="35"/>
      <c r="E29" s="35"/>
      <c r="F29" s="35"/>
      <c r="G29" s="43">
        <f>G27+G28</f>
        <v>7756.0627323816007</v>
      </c>
    </row>
    <row r="30" spans="1:18" x14ac:dyDescent="0.2">
      <c r="A30" s="38"/>
      <c r="B30" s="17" t="s">
        <v>36</v>
      </c>
      <c r="G30" s="44">
        <f>939.44*E19*F22*F23*1.2</f>
        <v>208.10767985279998</v>
      </c>
    </row>
    <row r="31" spans="1:18" x14ac:dyDescent="0.2">
      <c r="A31" s="38"/>
      <c r="G31" s="39"/>
    </row>
    <row r="33" spans="2:7" x14ac:dyDescent="0.2">
      <c r="B33" s="40" t="s">
        <v>37</v>
      </c>
      <c r="E33" s="41"/>
    </row>
    <row r="34" spans="2:7" x14ac:dyDescent="0.2">
      <c r="B34" s="42" t="s">
        <v>38</v>
      </c>
    </row>
    <row r="35" spans="2:7" x14ac:dyDescent="0.2">
      <c r="B35" s="5"/>
      <c r="G35" s="45">
        <f>G29-G28</f>
        <v>6463.3856103180005</v>
      </c>
    </row>
    <row r="36" spans="2:7" x14ac:dyDescent="0.2">
      <c r="B36" s="40" t="s">
        <v>39</v>
      </c>
    </row>
    <row r="37" spans="2:7" x14ac:dyDescent="0.2">
      <c r="B37" s="42" t="s">
        <v>38</v>
      </c>
    </row>
  </sheetData>
  <mergeCells count="6">
    <mergeCell ref="B15:F15"/>
    <mergeCell ref="A7:G7"/>
    <mergeCell ref="B8:F8"/>
    <mergeCell ref="B10:F10"/>
    <mergeCell ref="B12:F12"/>
    <mergeCell ref="B14:F14"/>
  </mergeCells>
  <pageMargins left="0.7" right="0.7" top="0.75" bottom="0.75" header="0.3" footer="0.3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Буренок Яков Вячеславович</cp:lastModifiedBy>
  <dcterms:created xsi:type="dcterms:W3CDTF">2015-06-05T18:19:34Z</dcterms:created>
  <dcterms:modified xsi:type="dcterms:W3CDTF">2024-03-22T11:38:11Z</dcterms:modified>
</cp:coreProperties>
</file>