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Службы\ОКПиЗ\Common\! 1А Закупки 223 на 2024\Закупки 223 на 2024 год\100. Оказание услуг по проведению предварительного медицинского осмотра, психиатрического освидетельствования работников\"/>
    </mc:Choice>
  </mc:AlternateContent>
  <bookViews>
    <workbookView xWindow="0" yWindow="0" windowWidth="21570" windowHeight="8175"/>
  </bookViews>
  <sheets>
    <sheet name="1" sheetId="9" r:id="rId1"/>
  </sheets>
  <definedNames>
    <definedName name="_GoBack" localSheetId="0">'1'!#REF!</definedName>
    <definedName name="_xlnm.Print_Area" localSheetId="0">'1'!$A$1:$M$22</definedName>
  </definedNames>
  <calcPr calcId="162913" iterate="1"/>
</workbook>
</file>

<file path=xl/calcChain.xml><?xml version="1.0" encoding="utf-8"?>
<calcChain xmlns="http://schemas.openxmlformats.org/spreadsheetml/2006/main">
  <c r="I10" i="9" l="1"/>
  <c r="H10" i="9"/>
  <c r="K10" i="9" s="1"/>
  <c r="L10" i="9" s="1"/>
  <c r="M10" i="9" s="1"/>
  <c r="J10" i="9" l="1"/>
  <c r="I9" i="9"/>
  <c r="H9" i="9"/>
  <c r="K9" i="9" s="1"/>
  <c r="L9" i="9" s="1"/>
  <c r="M9" i="9" s="1"/>
  <c r="M11" i="9" s="1"/>
  <c r="C5" i="9" s="1"/>
  <c r="J9" i="9" l="1"/>
</calcChain>
</file>

<file path=xl/sharedStrings.xml><?xml version="1.0" encoding="utf-8"?>
<sst xmlns="http://schemas.openxmlformats.org/spreadsheetml/2006/main" count="32" uniqueCount="31">
  <si>
    <t>Основные характеристики объекта закупки</t>
  </si>
  <si>
    <t xml:space="preserve">Метод сопоставимых рыночных цен (анализа рынка)
В соответствии с ч.6 статьи 22 Федерального закона от 05.04.2013 N 44-ФЗ "О контрактной системе в сфере закупок товаров, работ, услуг для обеспечения государственных и муниципальных нужд" метод сопоставимых рыночных цен (анализа рынка) является приоритетным для определения и обоснования начальной (максимальной) цены контракта
</t>
  </si>
  <si>
    <t xml:space="preserve">Расчет начальной (максимальной) цены договора методом сопоставимых рыночных цен (анализа рынка) </t>
  </si>
  <si>
    <t>Характеристики ценовой информации</t>
  </si>
  <si>
    <t>ед. изм</t>
  </si>
  <si>
    <t>Средняя арифметическая величина цены единицы продукции</t>
  </si>
  <si>
    <t xml:space="preserve">Среднее квадратичное отклонение </t>
  </si>
  <si>
    <t xml:space="preserve">коэффициент вариации цен         V (%)                    (не должен превышать 33%) </t>
  </si>
  <si>
    <t>Расчет НМЦД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</si>
  <si>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единицу изм. (руб.)</t>
  </si>
  <si>
    <t>НМЦД договора с учетом округления цены за единицу (руб.)</t>
  </si>
  <si>
    <t>ИТОГО:</t>
  </si>
  <si>
    <t>№</t>
  </si>
  <si>
    <t>усл.ед</t>
  </si>
  <si>
    <t xml:space="preserve">Кол-во (объем) </t>
  </si>
  <si>
    <t>Услуги по проведению предварительных медицинских осмотров работников</t>
  </si>
  <si>
    <t xml:space="preserve">Цена единицы продукции, указанная в источнике №1 , (руб.) </t>
  </si>
  <si>
    <t xml:space="preserve">Цена единицы продукции, указанная в источнике №3, (руб.) </t>
  </si>
  <si>
    <t xml:space="preserve">Цена единицы продукции, указанная в источнике №2, (руб.) </t>
  </si>
  <si>
    <t>Услуги по проведению психиатрического освидетельствования</t>
  </si>
  <si>
    <t xml:space="preserve">Услуги по проведению предварительного медицинского осмотра работников, психиатрического освидетельствования работников </t>
  </si>
  <si>
    <t>Входящий  номер коммерческого предложения, источник №3 вх №43-3/2304/1043 от 01.03.2024г.;</t>
  </si>
  <si>
    <r>
      <t xml:space="preserve">Обоснование начальной (максимальной) цены договора
</t>
    </r>
    <r>
      <rPr>
        <b/>
        <sz val="14"/>
        <color indexed="8"/>
        <rFont val="Times New Roman"/>
        <family val="1"/>
        <charset val="204"/>
      </rPr>
      <t xml:space="preserve">Оказание услуг по проведению предварительного медицинского осмотра работников, психиатрического освидетельствования работников </t>
    </r>
  </si>
  <si>
    <t>Входящий  номер коммерческого предложения, источник №2 вх №43-3/2304/1042 от 28.02.2024г.;</t>
  </si>
  <si>
    <t xml:space="preserve">Используемый метод определения цены единицы услуги с обоснованием: </t>
  </si>
  <si>
    <t>Расчет НМ цены единицы</t>
  </si>
  <si>
    <t xml:space="preserve">Дата подготовки обоснования НМ цены единицы услуги: </t>
  </si>
  <si>
    <t xml:space="preserve">Договор заключается по максимальному значению цены договора 2 400 000,00 руб. (два миллиона четыреста тысяч рублей 00 коп.) и определена в соответствии с потребностью и доведёнными лимитами денежных средств для оплаты услуг по проведению предварительного медицинского осмотра работников, психиатрического освидетельствования работников  ГУП РК «Крымтеплокоммунэнерго» </t>
  </si>
  <si>
    <t>Входящий  номер коммерческого предложения, источник №1 вх №3853-Б и 3852-Б от 27.03.2024г.;</t>
  </si>
  <si>
    <t>Номер исходящего запроса: 43-3/3916 от 29.03.2024г.</t>
  </si>
  <si>
    <t>ЧАСТЬ V. ОБОСНОВАНИЕ НАЧАЛЬНОЙ (МАКСИМАЛЬНОЙ) ЦЕНЫ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</si>
</sst>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\ &quot;р.&quot;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9" applyNumberFormat="0" applyAlignment="0" applyProtection="0"/>
    <xf numFmtId="0" fontId="11" fillId="28" borderId="10" applyNumberFormat="0" applyAlignment="0" applyProtection="0"/>
    <xf numFmtId="0" fontId="12" fillId="28" borderId="9" applyNumberFormat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29" borderId="15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32" borderId="16" applyNumberFormat="0" applyFont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0" xfId="0" applyNumberFormat="1" applyFont="1"/>
    <xf numFmtId="4" fontId="4" fillId="0" borderId="1" xfId="0" applyNumberFormat="1" applyFont="1" applyBorder="1"/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2" fontId="3" fillId="0" borderId="0" xfId="0" applyNumberFormat="1" applyFont="1"/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/>
    <xf numFmtId="0" fontId="26" fillId="0" borderId="0" xfId="0" applyFont="1" applyFill="1" applyAlignment="1">
      <alignment vertical="center"/>
    </xf>
    <xf numFmtId="14" fontId="4" fillId="0" borderId="0" xfId="0" applyNumberFormat="1" applyFont="1" applyFill="1" applyBorder="1" applyAlignment="1" applyProtection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top"/>
    </xf>
    <xf numFmtId="0" fontId="3" fillId="0" borderId="0" xfId="0" applyFont="1"/>
    <xf numFmtId="0" fontId="4" fillId="0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 vertical="center" indent="4"/>
    </xf>
    <xf numFmtId="0" fontId="4" fillId="0" borderId="6" xfId="0" applyFont="1" applyBorder="1" applyAlignment="1">
      <alignment horizontal="left" vertical="center" indent="4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left" vertical="center"/>
    </xf>
    <xf numFmtId="165" fontId="3" fillId="0" borderId="8" xfId="0" applyNumberFormat="1" applyFont="1" applyFill="1" applyBorder="1" applyAlignment="1">
      <alignment horizontal="left" vertical="center"/>
    </xf>
  </cellXfs>
  <cellStyles count="54">
    <cellStyle name="20% — акцент1" xfId="1" builtinId="30" customBuiltin="1"/>
    <cellStyle name="20% — акцент1 2" xfId="42"/>
    <cellStyle name="20% — акцент2" xfId="2" builtinId="34" customBuiltin="1"/>
    <cellStyle name="20% — акцент2 2" xfId="43"/>
    <cellStyle name="20% — акцент3" xfId="3" builtinId="38" customBuiltin="1"/>
    <cellStyle name="20% — акцент3 2" xfId="44"/>
    <cellStyle name="20% — акцент4" xfId="4" builtinId="42" customBuiltin="1"/>
    <cellStyle name="20% — акцент4 2" xfId="45"/>
    <cellStyle name="20% — акцент5" xfId="5" builtinId="46" customBuiltin="1"/>
    <cellStyle name="20% — акцент5 2" xfId="46"/>
    <cellStyle name="20% — акцент6" xfId="6" builtinId="50" customBuiltin="1"/>
    <cellStyle name="20% — акцент6 2" xfId="47"/>
    <cellStyle name="40% — акцент1" xfId="7" builtinId="31" customBuiltin="1"/>
    <cellStyle name="40% — акцент1 2" xfId="48"/>
    <cellStyle name="40% — акцент2" xfId="8" builtinId="35" customBuiltin="1"/>
    <cellStyle name="40% — акцент2 2" xfId="49"/>
    <cellStyle name="40% — акцент3" xfId="9" builtinId="39" customBuiltin="1"/>
    <cellStyle name="40% — акцент3 2" xfId="50"/>
    <cellStyle name="40% — акцент4" xfId="10" builtinId="43" customBuiltin="1"/>
    <cellStyle name="40% — акцент4 2" xfId="51"/>
    <cellStyle name="40% — акцент5" xfId="11" builtinId="47" customBuiltin="1"/>
    <cellStyle name="40% — акцент5 2" xfId="52"/>
    <cellStyle name="40% — акцент6" xfId="12" builtinId="51" customBuiltin="1"/>
    <cellStyle name="40% — акцент6 2" xfId="53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view="pageBreakPreview" zoomScale="80" zoomScaleNormal="80" zoomScaleSheetLayoutView="80" workbookViewId="0">
      <selection activeCell="W6" sqref="W6"/>
    </sheetView>
  </sheetViews>
  <sheetFormatPr defaultColWidth="9.140625" defaultRowHeight="18.75" customHeight="1" x14ac:dyDescent="0.3"/>
  <cols>
    <col min="1" max="1" width="6.140625" style="1" customWidth="1"/>
    <col min="2" max="2" width="40.42578125" style="1" customWidth="1"/>
    <col min="3" max="3" width="9.28515625" style="1" customWidth="1"/>
    <col min="4" max="4" width="10.28515625" style="1" customWidth="1"/>
    <col min="5" max="7" width="16.85546875" style="1" customWidth="1"/>
    <col min="8" max="8" width="16.28515625" style="1" bestFit="1" customWidth="1"/>
    <col min="9" max="9" width="16.28515625" style="1" customWidth="1"/>
    <col min="10" max="10" width="15.7109375" style="1" customWidth="1"/>
    <col min="11" max="11" width="19.5703125" style="1" customWidth="1"/>
    <col min="12" max="12" width="14.42578125" style="1" customWidth="1"/>
    <col min="13" max="13" width="19.42578125" style="1" customWidth="1"/>
    <col min="14" max="15" width="9.140625" style="1" hidden="1" customWidth="1"/>
    <col min="16" max="16" width="0.140625" style="1" hidden="1" customWidth="1"/>
    <col min="17" max="20" width="9.140625" style="1" hidden="1" customWidth="1"/>
    <col min="21" max="21" width="9.140625" style="1"/>
    <col min="22" max="22" width="17.7109375" style="1" bestFit="1" customWidth="1"/>
    <col min="23" max="23" width="9.140625" style="1"/>
    <col min="24" max="24" width="13.85546875" style="1" bestFit="1" customWidth="1"/>
    <col min="25" max="16384" width="9.140625" style="1"/>
  </cols>
  <sheetData>
    <row r="1" spans="1:24" ht="79.5" customHeight="1" x14ac:dyDescent="0.3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4" t="s">
        <v>30</v>
      </c>
      <c r="M1" s="44"/>
    </row>
    <row r="2" spans="1:24" ht="0.7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4" ht="39" customHeight="1" x14ac:dyDescent="0.3">
      <c r="A3" s="39" t="s">
        <v>0</v>
      </c>
      <c r="B3" s="40"/>
      <c r="C3" s="41" t="s">
        <v>20</v>
      </c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24" ht="37.15" customHeight="1" x14ac:dyDescent="0.3">
      <c r="A4" s="39" t="s">
        <v>24</v>
      </c>
      <c r="B4" s="40"/>
      <c r="C4" s="30" t="s">
        <v>1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24" ht="18.75" customHeight="1" x14ac:dyDescent="0.3">
      <c r="A5" s="33" t="s">
        <v>25</v>
      </c>
      <c r="B5" s="34"/>
      <c r="C5" s="51">
        <f>M11</f>
        <v>1462.33</v>
      </c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24" ht="35.450000000000003" customHeight="1" x14ac:dyDescent="0.3">
      <c r="A6" s="39" t="s">
        <v>26</v>
      </c>
      <c r="B6" s="40"/>
      <c r="C6" s="45">
        <v>44652</v>
      </c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24" s="2" customFormat="1" x14ac:dyDescent="0.25">
      <c r="A7" s="48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1:24" s="2" customFormat="1" ht="337.5" x14ac:dyDescent="0.25">
      <c r="A8" s="23" t="s">
        <v>12</v>
      </c>
      <c r="B8" s="15" t="s">
        <v>3</v>
      </c>
      <c r="C8" s="23" t="s">
        <v>4</v>
      </c>
      <c r="D8" s="24" t="s">
        <v>14</v>
      </c>
      <c r="E8" s="25" t="s">
        <v>16</v>
      </c>
      <c r="F8" s="25" t="s">
        <v>18</v>
      </c>
      <c r="G8" s="25" t="s">
        <v>17</v>
      </c>
      <c r="H8" s="25" t="s">
        <v>5</v>
      </c>
      <c r="I8" s="25" t="s">
        <v>6</v>
      </c>
      <c r="J8" s="25" t="s">
        <v>7</v>
      </c>
      <c r="K8" s="26" t="s">
        <v>8</v>
      </c>
      <c r="L8" s="25" t="s">
        <v>9</v>
      </c>
      <c r="M8" s="25" t="s">
        <v>10</v>
      </c>
    </row>
    <row r="9" spans="1:24" ht="56.25" x14ac:dyDescent="0.3">
      <c r="A9" s="3">
        <v>1</v>
      </c>
      <c r="B9" s="16" t="s">
        <v>15</v>
      </c>
      <c r="C9" s="18" t="s">
        <v>13</v>
      </c>
      <c r="D9" s="17">
        <v>1</v>
      </c>
      <c r="E9" s="4">
        <v>700</v>
      </c>
      <c r="F9" s="4">
        <v>937</v>
      </c>
      <c r="G9" s="4">
        <v>650</v>
      </c>
      <c r="H9" s="4">
        <f>AVERAGE(E9:G9)</f>
        <v>762.33333333333337</v>
      </c>
      <c r="I9" s="5">
        <f>STDEV(E9,F9,G9)</f>
        <v>153.31775283160582</v>
      </c>
      <c r="J9" s="5">
        <f>I9/H9*100</f>
        <v>20.111642260376801</v>
      </c>
      <c r="K9" s="6">
        <f>H9*D9</f>
        <v>762.33333333333337</v>
      </c>
      <c r="L9" s="7">
        <f>ROUND(K9/D9,2)</f>
        <v>762.33</v>
      </c>
      <c r="M9" s="8">
        <f>ROUND(L9*D9,2)</f>
        <v>762.33</v>
      </c>
      <c r="N9" s="1">
        <v>780</v>
      </c>
      <c r="O9" s="9">
        <v>760</v>
      </c>
      <c r="P9" s="1">
        <v>765</v>
      </c>
      <c r="R9" s="1">
        <v>156184.25</v>
      </c>
      <c r="S9" s="1">
        <v>154259</v>
      </c>
      <c r="V9" s="10"/>
    </row>
    <row r="10" spans="1:24" ht="56.25" x14ac:dyDescent="0.3">
      <c r="A10" s="19">
        <v>2</v>
      </c>
      <c r="B10" s="16" t="s">
        <v>19</v>
      </c>
      <c r="C10" s="18" t="s">
        <v>13</v>
      </c>
      <c r="D10" s="17">
        <v>1</v>
      </c>
      <c r="E10" s="4">
        <v>650</v>
      </c>
      <c r="F10" s="4">
        <v>850</v>
      </c>
      <c r="G10" s="4">
        <v>600</v>
      </c>
      <c r="H10" s="4">
        <f>AVERAGE(E10:G10)</f>
        <v>700</v>
      </c>
      <c r="I10" s="5">
        <f>STDEV(E10,F10,G10)</f>
        <v>132.28756555322954</v>
      </c>
      <c r="J10" s="5">
        <f>I10/H10*100</f>
        <v>18.898223650461361</v>
      </c>
      <c r="K10" s="6">
        <f>H10*D10</f>
        <v>700</v>
      </c>
      <c r="L10" s="7">
        <f>ROUND(K10/D10,2)</f>
        <v>700</v>
      </c>
      <c r="M10" s="8">
        <f>ROUND(L10*D10,2)</f>
        <v>700</v>
      </c>
      <c r="O10" s="12"/>
      <c r="V10" s="10"/>
    </row>
    <row r="11" spans="1:24" x14ac:dyDescent="0.3">
      <c r="A11" s="35" t="s">
        <v>11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1">
        <f>SUM(M9:M10)</f>
        <v>1462.33</v>
      </c>
      <c r="O11" s="12"/>
      <c r="V11" s="10"/>
    </row>
    <row r="12" spans="1:24" ht="15" customHeight="1" x14ac:dyDescent="0.3">
      <c r="O12" s="12"/>
      <c r="V12" s="10"/>
    </row>
    <row r="13" spans="1:24" ht="27" customHeight="1" x14ac:dyDescent="0.3">
      <c r="B13" s="27" t="s">
        <v>29</v>
      </c>
      <c r="C13" s="20"/>
      <c r="D13" s="20"/>
      <c r="E13" s="20"/>
      <c r="F13" s="13"/>
      <c r="G13" s="13"/>
      <c r="H13" s="13"/>
      <c r="I13" s="13"/>
      <c r="J13" s="13"/>
    </row>
    <row r="14" spans="1:24" ht="24" customHeight="1" x14ac:dyDescent="0.3">
      <c r="B14" s="21" t="s">
        <v>28</v>
      </c>
      <c r="C14" s="21"/>
      <c r="D14" s="21"/>
      <c r="E14" s="22"/>
      <c r="F14" s="13"/>
      <c r="G14" s="13"/>
      <c r="H14" s="13"/>
      <c r="I14" s="13"/>
      <c r="J14" s="13"/>
      <c r="X14" s="14"/>
    </row>
    <row r="15" spans="1:24" ht="23.45" customHeight="1" x14ac:dyDescent="0.3">
      <c r="B15" s="21" t="s">
        <v>23</v>
      </c>
      <c r="C15" s="21"/>
      <c r="D15" s="21"/>
      <c r="E15" s="22"/>
      <c r="F15" s="13"/>
      <c r="G15" s="13"/>
      <c r="H15" s="13"/>
      <c r="I15" s="13"/>
      <c r="J15" s="13"/>
    </row>
    <row r="16" spans="1:24" ht="22.15" customHeight="1" x14ac:dyDescent="0.3">
      <c r="B16" s="21" t="s">
        <v>21</v>
      </c>
      <c r="C16" s="21"/>
      <c r="D16" s="21"/>
      <c r="E16" s="22"/>
      <c r="F16" s="13"/>
      <c r="G16" s="13"/>
      <c r="H16" s="13"/>
      <c r="I16" s="13"/>
      <c r="J16" s="13"/>
    </row>
    <row r="17" spans="2:13" ht="15" customHeight="1" x14ac:dyDescent="0.3">
      <c r="B17" s="13"/>
      <c r="C17" s="13"/>
      <c r="D17" s="13"/>
      <c r="E17" s="13"/>
      <c r="F17" s="13"/>
      <c r="G17" s="13"/>
      <c r="H17" s="13"/>
      <c r="I17" s="13"/>
      <c r="J17" s="13"/>
    </row>
    <row r="18" spans="2:13" s="28" customFormat="1" ht="51.6" customHeight="1" x14ac:dyDescent="0.3">
      <c r="B18" s="29" t="s">
        <v>27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2:13" s="28" customFormat="1" ht="15" customHeight="1" x14ac:dyDescent="0.3">
      <c r="B19" s="13"/>
      <c r="C19" s="13"/>
      <c r="D19" s="13"/>
      <c r="E19" s="13"/>
      <c r="F19" s="13"/>
      <c r="G19" s="13"/>
      <c r="H19" s="13"/>
      <c r="I19" s="13"/>
      <c r="J19" s="13"/>
    </row>
    <row r="20" spans="2:13" ht="19.149999999999999" customHeight="1" x14ac:dyDescent="0.3">
      <c r="B20" s="28"/>
      <c r="C20" s="13"/>
      <c r="D20" s="13"/>
      <c r="E20" s="13"/>
      <c r="F20" s="13"/>
      <c r="G20" s="13"/>
      <c r="H20" s="13"/>
      <c r="I20" s="13"/>
      <c r="J20" s="13"/>
    </row>
  </sheetData>
  <mergeCells count="14">
    <mergeCell ref="B18:M18"/>
    <mergeCell ref="C4:M4"/>
    <mergeCell ref="A5:B5"/>
    <mergeCell ref="A11:L11"/>
    <mergeCell ref="A1:K1"/>
    <mergeCell ref="A2:M2"/>
    <mergeCell ref="A3:B3"/>
    <mergeCell ref="C3:M3"/>
    <mergeCell ref="L1:M1"/>
    <mergeCell ref="A4:B4"/>
    <mergeCell ref="A6:B6"/>
    <mergeCell ref="C6:M6"/>
    <mergeCell ref="A7:M7"/>
    <mergeCell ref="C5:M5"/>
  </mergeCells>
  <phoneticPr fontId="7" type="noConversion"/>
  <pageMargins left="0" right="0" top="0" bottom="0" header="0" footer="0"/>
  <pageSetup paperSize="9" scale="61" orientation="landscape" r:id="rId1"/>
  <colBreaks count="1" manualBreakCount="1">
    <brk id="1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Жук Александр Александрович</cp:lastModifiedBy>
  <cp:lastPrinted>2024-04-01T13:11:33Z</cp:lastPrinted>
  <dcterms:created xsi:type="dcterms:W3CDTF">2017-07-07T10:59:11Z</dcterms:created>
  <dcterms:modified xsi:type="dcterms:W3CDTF">2024-04-10T06:32:02Z</dcterms:modified>
</cp:coreProperties>
</file>