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Службы\ОКПиЗ\Common\! 1А Закупки 223 на 2024\Закупки 223 на 2024 год\96. Поставка крепежных металлических изделий\"/>
    </mc:Choice>
  </mc:AlternateContent>
  <bookViews>
    <workbookView xWindow="0" yWindow="0" windowWidth="28800" windowHeight="12450"/>
  </bookViews>
  <sheets>
    <sheet name="Лист1" sheetId="2" r:id="rId1"/>
    <sheet name="Лист2" sheetId="3" r:id="rId2"/>
  </sheets>
  <definedNames>
    <definedName name="_GoBack" localSheetId="0">Лист1!#REF!</definedName>
    <definedName name="_xlnm.Print_Area" localSheetId="0">Лист1!$A$1:$R$83</definedName>
  </definedNames>
  <calcPr calcId="162913" refMode="R1C1"/>
</workbook>
</file>

<file path=xl/calcChain.xml><?xml version="1.0" encoding="utf-8"?>
<calcChain xmlns="http://schemas.openxmlformats.org/spreadsheetml/2006/main">
  <c r="H17" i="2" l="1"/>
  <c r="K17" i="2" s="1"/>
  <c r="I17" i="2"/>
  <c r="J17" i="2" s="1"/>
  <c r="H18" i="2"/>
  <c r="K18" i="2" s="1"/>
  <c r="I18" i="2"/>
  <c r="H19" i="2"/>
  <c r="K19" i="2" s="1"/>
  <c r="I19" i="2"/>
  <c r="H20" i="2"/>
  <c r="K20" i="2" s="1"/>
  <c r="I20" i="2"/>
  <c r="H21" i="2"/>
  <c r="K21" i="2" s="1"/>
  <c r="I21" i="2"/>
  <c r="H22" i="2"/>
  <c r="K22" i="2" s="1"/>
  <c r="I22" i="2"/>
  <c r="H23" i="2"/>
  <c r="K23" i="2" s="1"/>
  <c r="I23" i="2"/>
  <c r="H24" i="2"/>
  <c r="K24" i="2" s="1"/>
  <c r="I24" i="2"/>
  <c r="H25" i="2"/>
  <c r="K25" i="2" s="1"/>
  <c r="I25" i="2"/>
  <c r="J25" i="2"/>
  <c r="H26" i="2"/>
  <c r="K26" i="2" s="1"/>
  <c r="I26" i="2"/>
  <c r="H27" i="2"/>
  <c r="K27" i="2" s="1"/>
  <c r="I27" i="2"/>
  <c r="H28" i="2"/>
  <c r="K28" i="2" s="1"/>
  <c r="I28" i="2"/>
  <c r="J28" i="2" s="1"/>
  <c r="H29" i="2"/>
  <c r="K29" i="2" s="1"/>
  <c r="I29" i="2"/>
  <c r="H30" i="2"/>
  <c r="K30" i="2" s="1"/>
  <c r="I30" i="2"/>
  <c r="H31" i="2"/>
  <c r="K31" i="2" s="1"/>
  <c r="I31" i="2"/>
  <c r="H32" i="2"/>
  <c r="K32" i="2" s="1"/>
  <c r="I32" i="2"/>
  <c r="H33" i="2"/>
  <c r="K33" i="2" s="1"/>
  <c r="I33" i="2"/>
  <c r="H34" i="2"/>
  <c r="K34" i="2" s="1"/>
  <c r="I34" i="2"/>
  <c r="H35" i="2"/>
  <c r="K35" i="2" s="1"/>
  <c r="I35" i="2"/>
  <c r="H36" i="2"/>
  <c r="K36" i="2" s="1"/>
  <c r="I36" i="2"/>
  <c r="J36" i="2" s="1"/>
  <c r="H37" i="2"/>
  <c r="K37" i="2" s="1"/>
  <c r="I37" i="2"/>
  <c r="H38" i="2"/>
  <c r="K38" i="2" s="1"/>
  <c r="I38" i="2"/>
  <c r="H39" i="2"/>
  <c r="K39" i="2" s="1"/>
  <c r="I39" i="2"/>
  <c r="H40" i="2"/>
  <c r="K40" i="2" s="1"/>
  <c r="I40" i="2"/>
  <c r="H41" i="2"/>
  <c r="K41" i="2" s="1"/>
  <c r="I41" i="2"/>
  <c r="H42" i="2"/>
  <c r="K42" i="2" s="1"/>
  <c r="I42" i="2"/>
  <c r="H43" i="2"/>
  <c r="K43" i="2" s="1"/>
  <c r="I43" i="2"/>
  <c r="H44" i="2"/>
  <c r="K44" i="2" s="1"/>
  <c r="I44" i="2"/>
  <c r="H45" i="2"/>
  <c r="K45" i="2" s="1"/>
  <c r="I45" i="2"/>
  <c r="H46" i="2"/>
  <c r="K46" i="2" s="1"/>
  <c r="I46" i="2"/>
  <c r="H47" i="2"/>
  <c r="K47" i="2" s="1"/>
  <c r="I47" i="2"/>
  <c r="H48" i="2"/>
  <c r="K48" i="2" s="1"/>
  <c r="I48" i="2"/>
  <c r="H49" i="2"/>
  <c r="K49" i="2" s="1"/>
  <c r="I49" i="2"/>
  <c r="H50" i="2"/>
  <c r="K50" i="2" s="1"/>
  <c r="I50" i="2"/>
  <c r="H51" i="2"/>
  <c r="K51" i="2" s="1"/>
  <c r="I51" i="2"/>
  <c r="H52" i="2"/>
  <c r="K52" i="2" s="1"/>
  <c r="I52" i="2"/>
  <c r="H53" i="2"/>
  <c r="K53" i="2" s="1"/>
  <c r="I53" i="2"/>
  <c r="H54" i="2"/>
  <c r="K54" i="2" s="1"/>
  <c r="I54" i="2"/>
  <c r="H55" i="2"/>
  <c r="K55" i="2" s="1"/>
  <c r="I55" i="2"/>
  <c r="H56" i="2"/>
  <c r="K56" i="2" s="1"/>
  <c r="I56" i="2"/>
  <c r="H57" i="2"/>
  <c r="K57" i="2" s="1"/>
  <c r="I57" i="2"/>
  <c r="H58" i="2"/>
  <c r="K58" i="2" s="1"/>
  <c r="I58" i="2"/>
  <c r="H59" i="2"/>
  <c r="K59" i="2" s="1"/>
  <c r="I59" i="2"/>
  <c r="H60" i="2"/>
  <c r="K60" i="2" s="1"/>
  <c r="I60" i="2"/>
  <c r="H61" i="2"/>
  <c r="K61" i="2" s="1"/>
  <c r="I61" i="2"/>
  <c r="H62" i="2"/>
  <c r="K62" i="2" s="1"/>
  <c r="I62" i="2"/>
  <c r="H63" i="2"/>
  <c r="K63" i="2" s="1"/>
  <c r="I63" i="2"/>
  <c r="H64" i="2"/>
  <c r="K64" i="2" s="1"/>
  <c r="I64" i="2"/>
  <c r="H65" i="2"/>
  <c r="K65" i="2" s="1"/>
  <c r="I65" i="2"/>
  <c r="H66" i="2"/>
  <c r="K66" i="2" s="1"/>
  <c r="I66" i="2"/>
  <c r="H67" i="2"/>
  <c r="K67" i="2" s="1"/>
  <c r="I67" i="2"/>
  <c r="H68" i="2"/>
  <c r="K68" i="2" s="1"/>
  <c r="I68" i="2"/>
  <c r="H69" i="2"/>
  <c r="K69" i="2" s="1"/>
  <c r="I69" i="2"/>
  <c r="J60" i="2" l="1"/>
  <c r="J44" i="2"/>
  <c r="J40" i="2"/>
  <c r="J48" i="2"/>
  <c r="J21" i="2"/>
  <c r="J32" i="2"/>
  <c r="J23" i="2"/>
  <c r="J64" i="2"/>
  <c r="J56" i="2"/>
  <c r="J53" i="2"/>
  <c r="J52" i="2"/>
  <c r="J50" i="2"/>
  <c r="J30" i="2"/>
  <c r="J29" i="2"/>
  <c r="J22" i="2"/>
  <c r="J19" i="2"/>
  <c r="J41" i="2"/>
  <c r="J69" i="2"/>
  <c r="J58" i="2"/>
  <c r="J68" i="2"/>
  <c r="J66" i="2"/>
  <c r="J65" i="2"/>
  <c r="J62" i="2"/>
  <c r="J61" i="2"/>
  <c r="J57" i="2"/>
  <c r="J54" i="2"/>
  <c r="J49" i="2"/>
  <c r="J46" i="2"/>
  <c r="J45" i="2"/>
  <c r="J42" i="2"/>
  <c r="J38" i="2"/>
  <c r="J37" i="2"/>
  <c r="J34" i="2"/>
  <c r="J33" i="2"/>
  <c r="J26" i="2"/>
  <c r="J20" i="2"/>
  <c r="J18" i="2"/>
  <c r="J67" i="2"/>
  <c r="J63" i="2"/>
  <c r="J59" i="2"/>
  <c r="J55" i="2"/>
  <c r="J51" i="2"/>
  <c r="J47" i="2"/>
  <c r="J43" i="2"/>
  <c r="J39" i="2"/>
  <c r="J35" i="2"/>
  <c r="J31" i="2"/>
  <c r="J27" i="2"/>
  <c r="J24" i="2"/>
  <c r="I16" i="2"/>
  <c r="H16" i="2"/>
  <c r="K16" i="2" s="1"/>
  <c r="I15" i="2"/>
  <c r="H15" i="2"/>
  <c r="K15" i="2" s="1"/>
  <c r="I14" i="2"/>
  <c r="H14" i="2"/>
  <c r="K14" i="2" s="1"/>
  <c r="I13" i="2"/>
  <c r="H13" i="2"/>
  <c r="K13" i="2" s="1"/>
  <c r="I12" i="2"/>
  <c r="H12" i="2"/>
  <c r="K12" i="2" s="1"/>
  <c r="I11" i="2"/>
  <c r="H11" i="2"/>
  <c r="K11" i="2" s="1"/>
  <c r="I10" i="2"/>
  <c r="H10" i="2"/>
  <c r="K10" i="2" s="1"/>
  <c r="I9" i="2"/>
  <c r="H9" i="2"/>
  <c r="K9" i="2" s="1"/>
  <c r="I8" i="2"/>
  <c r="H8" i="2"/>
  <c r="K8" i="2" s="1"/>
  <c r="K70" i="2" l="1"/>
  <c r="C4" i="2" s="1"/>
  <c r="J16" i="2"/>
  <c r="J14" i="2"/>
  <c r="J12" i="2"/>
  <c r="J10" i="2"/>
  <c r="J8" i="2"/>
  <c r="J9" i="2"/>
  <c r="J11" i="2"/>
  <c r="J13" i="2"/>
  <c r="J15" i="2"/>
</calcChain>
</file>

<file path=xl/sharedStrings.xml><?xml version="1.0" encoding="utf-8"?>
<sst xmlns="http://schemas.openxmlformats.org/spreadsheetml/2006/main" count="149" uniqueCount="89">
  <si>
    <t>Основные характеристики объекта закупки</t>
  </si>
  <si>
    <t xml:space="preserve">Используемый метод определения НМЦД с обоснованием: </t>
  </si>
  <si>
    <t xml:space="preserve">Метод сопоставимых рыночных цен (анализа рынка)
В соответствии с ч.6 статьи 22 Федерального закона от 05.04.2013 N 44-ФЗ "О контрактной системе в сфере закупок товаров, работ, услуг для обеспечения государственных и муниципальных нужд" метод сопоставимых рыночных цен (анализа рынка) является приоритетным для определения и обоснования начальной (максимальной) цены контракта
</t>
  </si>
  <si>
    <t>Расчет НМЦД</t>
  </si>
  <si>
    <t xml:space="preserve">Дата подготовки обоснования НМЦД: </t>
  </si>
  <si>
    <t xml:space="preserve">Расчет начальной (максимальной) цены договора методом сопоставимых рыночных цен (анализа рынка) </t>
  </si>
  <si>
    <t>Характеристики ценовой информации</t>
  </si>
  <si>
    <t>ед. измерения</t>
  </si>
  <si>
    <t>Количество (объем) продукции</t>
  </si>
  <si>
    <t xml:space="preserve">Среднее квадратичное отклонение </t>
  </si>
  <si>
    <t xml:space="preserve">коэффициент вариации цен         V (%)                    (не должен превышать 33%) </t>
  </si>
  <si>
    <t>Средняя арифметическая величина цены единицы продукции изм. с округлением (руб.)</t>
  </si>
  <si>
    <t>ИТОГО:</t>
  </si>
  <si>
    <t xml:space="preserve">Цена единицы продукции, указанная в источнике №1, (руб.) </t>
  </si>
  <si>
    <t xml:space="preserve">Цена единицы продукции, указанная в источнике №2, (руб.) </t>
  </si>
  <si>
    <t xml:space="preserve">Цена единицы продукции, указанная в источнике №3, (руб.) </t>
  </si>
  <si>
    <t>НМЦД  с учетом округления цены за единицу (руб.)</t>
  </si>
  <si>
    <t>шт</t>
  </si>
  <si>
    <t xml:space="preserve">Болт с шестигранной головкой М6-6g х 50.88 ГОСТ 7798-70  </t>
  </si>
  <si>
    <t xml:space="preserve">Болт с шестигранной головкой М8-6g х 45.88 ГОСТ 7798-70  </t>
  </si>
  <si>
    <t xml:space="preserve">Болт с шестигранной головкой М8-6g х 60.88  ГОСТ 7798-70 </t>
  </si>
  <si>
    <t xml:space="preserve">Болт с шестигранной головкой М10-6g х 50.88 ГОСТ 7798-70  </t>
  </si>
  <si>
    <t xml:space="preserve">Болт с шестигранной головкой М12-6g х 60.88  ГОСТ 7798-70  </t>
  </si>
  <si>
    <t>Болт с шестигранной головкой М12-6g х 80.88  ГОСТ 7798-70</t>
  </si>
  <si>
    <t xml:space="preserve">Болт с шестигранной головкой М12-6g х 70.88  ГОСТ 7798-70 </t>
  </si>
  <si>
    <t xml:space="preserve">Болт с шестигранной головкой М10-6g х 70.88  ГОСТ 7798-70  </t>
  </si>
  <si>
    <t xml:space="preserve">Болт с шестигранной головкой М14-6g х 60.88 ГОСТ 7798-70  </t>
  </si>
  <si>
    <t xml:space="preserve">Болт с шестигранной головкой М14-6g х 70.88 ГОСТ 7798-70 </t>
  </si>
  <si>
    <t xml:space="preserve">Болт с шестигранной головкой М14-6g х 80.88 ГОСТ 7798-70 </t>
  </si>
  <si>
    <t xml:space="preserve">Болт с шестигранной головкой М16-6g х 60.88 ГОСТ 7798-70 </t>
  </si>
  <si>
    <t xml:space="preserve">Болт с шестигранной головкой М16-6g х 70.88 ГОСТ 7798-70 </t>
  </si>
  <si>
    <t xml:space="preserve">Болт с шестигранной головкой М16-6g х 80.88 ГОСТ 7798-70 </t>
  </si>
  <si>
    <t>Болт с шестигранной головкой М16-6g х 110.88 ГОСТ 7798-70</t>
  </si>
  <si>
    <t>Болт с шестигранной головкой М18-6g х 80.88 ГОСТ 7798-70</t>
  </si>
  <si>
    <t>Болт с шестигранной головкой М18-6g х 90.88 ГОСТ 7798-70</t>
  </si>
  <si>
    <t>Болт с шестигранной головкой М18-6g х 100.88 ГОСТ 7798-70</t>
  </si>
  <si>
    <t xml:space="preserve">Болт с шестигранной головкой М20-6g х 90.88 ГОСТ 7798-70 </t>
  </si>
  <si>
    <t xml:space="preserve">Болт с шестигранной головкой М20-6g х 100.88 ГОСТ 7798-70 </t>
  </si>
  <si>
    <t xml:space="preserve">Болт с шестигранной головкой М20-6g х 110.88 ГОСТ 7798-70 </t>
  </si>
  <si>
    <t xml:space="preserve">Болт с шестигранной головкой М22-6g х 110.88 ГОСТ 7798-70 </t>
  </si>
  <si>
    <t xml:space="preserve">Болт с шестигранной головкой М22-6g х 120.88  ГОСТ 7798-70   </t>
  </si>
  <si>
    <t>Болт с шестигранной головкой М24-6g х 100.88 ГОСТ 7798-70</t>
  </si>
  <si>
    <t>Болт с шестигранной головкой М24-6g х 120.88 ГОСТ 7798-70</t>
  </si>
  <si>
    <t>Болт с шестигранной головкой М27-6g х 120.88 ГОСТ 7798-70</t>
  </si>
  <si>
    <t>Болт с шестигранной головкой М30-6g х 130.88 ГОСТ 7798-70</t>
  </si>
  <si>
    <t xml:space="preserve">Болт с шестигранной головкой М30-6g х 160.88 ГОСТ 7798-70 </t>
  </si>
  <si>
    <t>Болт с шестигранной головкой М36-6g х 160.88 ГОСТ 7798-70</t>
  </si>
  <si>
    <t>Гайка шестигранная М6-6Н.8</t>
  </si>
  <si>
    <t>Гайка шестигранная М8-6Н.8</t>
  </si>
  <si>
    <t>Гайка шестигранная М10-6Н.8</t>
  </si>
  <si>
    <t>Гайка шестигранная М12-6Н.8</t>
  </si>
  <si>
    <t>Гайка шестигранная М14-6Н.8</t>
  </si>
  <si>
    <t xml:space="preserve">Гайка шестигранная М16-6Н.8 </t>
  </si>
  <si>
    <t xml:space="preserve">Гайка шестигранная М18-6Н.8 </t>
  </si>
  <si>
    <t>Гайка шестигранная М20-6Н.8</t>
  </si>
  <si>
    <t>Гайка шестигранная М22-6Н.8</t>
  </si>
  <si>
    <t>Гайка шестигранная М24-6Н.8</t>
  </si>
  <si>
    <t>Гайка шестигранная М27-6Н.5</t>
  </si>
  <si>
    <t>Гайка шестигранная М30-6Н.5</t>
  </si>
  <si>
    <t>Гайка шестигранная М36-6Н.8</t>
  </si>
  <si>
    <t>Шайба А.6.01. ГОСТ 11371-78</t>
  </si>
  <si>
    <t>Шайба А.8.01. ГОСТ 11371-78</t>
  </si>
  <si>
    <t>Шайба А.10.01. ГОСТ 11371-78</t>
  </si>
  <si>
    <t>Шайба 12.01. ГОСТ 11371-78</t>
  </si>
  <si>
    <t>Шайба 14.01. ГОСТ 11371-78</t>
  </si>
  <si>
    <t>Шайба 16.01. ГОСТ 11371-78</t>
  </si>
  <si>
    <t>Шайба 18.01. ГОСТ 11371-78</t>
  </si>
  <si>
    <t>Шайба 20.01. ГОСТ 11371-78</t>
  </si>
  <si>
    <t>Шайба 22.01. ГОСТ 11371-78</t>
  </si>
  <si>
    <t>Шайба 24.01. ГОСТ 11371-78</t>
  </si>
  <si>
    <t>Шайба 27.01. ГОСТ 11371-78</t>
  </si>
  <si>
    <t>Шайба 30.01. ГОСТ 11371-78</t>
  </si>
  <si>
    <t>Шайба 36.01. ГОСТ 11371-78</t>
  </si>
  <si>
    <t>Шпилька резьбовая М12х1000</t>
  </si>
  <si>
    <t>Шпилька резьбовая М14х1000</t>
  </si>
  <si>
    <t>Шпилька резьбовая М16х1000</t>
  </si>
  <si>
    <t>Шпилька резьбовая М18х1000</t>
  </si>
  <si>
    <t>Шпилька резьбовая М20х1000</t>
  </si>
  <si>
    <t>Шпилька резьбовая М22х1000</t>
  </si>
  <si>
    <t>Шпилька резьбовая М24х1000</t>
  </si>
  <si>
    <t>кг</t>
  </si>
  <si>
    <t xml:space="preserve">Обоснование начальной (максимальной) цены договора
Поставка крепежных металлических изделий          </t>
  </si>
  <si>
    <t xml:space="preserve">Поставка крепежных металлических изделий          
</t>
  </si>
  <si>
    <t>Номер исходящего запроса:  04-46/2517 от 29.02.2024г.</t>
  </si>
  <si>
    <t xml:space="preserve">Договор заключается по максимальному значению цены договора 1 000 000,00 руб. (один миллион рублей 00 коп.) и определена в соответствии с потребностью и доведёнными лимитами денежных средств для оплаты поставки крепежных металлических изделий для  ГУП РК «Крымтеплокоммунэнерго» </t>
  </si>
  <si>
    <t>Входящий  номер коммерческого предложения, источник №1 04/04-46/2517/194 от 13.03.2024г. на 2 листах;</t>
  </si>
  <si>
    <t>Входящий  номер коммерческого предложения, источник №2 04/04-46/2517/195 от 13.03.2024г. на 2 листах;</t>
  </si>
  <si>
    <t>Входящий  номер коммерческого предложения, источник №3 04/04-46/2517/196 от 13.03.2024г. на 2 листах;</t>
  </si>
  <si>
    <t>ЧАСТЬ V. ОБОСНОВАНИЕ НАЧАЛЬНОЙ (МАКСИМАЛЬНОЙ) ЦЕНЫ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</si>
</sst>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23" x14ac:knownFonts="1">
    <font>
      <sz val="11"/>
      <color indexed="8"/>
      <name val="Calibri"/>
      <family val="2"/>
      <charset val="204"/>
    </font>
    <font>
      <sz val="12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sz val="12"/>
      <color rgb="FF9C650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</cellStyleXfs>
  <cellXfs count="47">
    <xf numFmtId="0" fontId="0" fillId="0" borderId="0" xfId="0"/>
    <xf numFmtId="0" fontId="18" fillId="0" borderId="0" xfId="0" applyFont="1"/>
    <xf numFmtId="0" fontId="18" fillId="0" borderId="10" xfId="0" applyFont="1" applyBorder="1" applyAlignment="1">
      <alignment horizontal="center" vertical="top" wrapText="1"/>
    </xf>
    <xf numFmtId="0" fontId="18" fillId="0" borderId="0" xfId="0" applyFont="1" applyAlignment="1">
      <alignment vertical="center"/>
    </xf>
    <xf numFmtId="0" fontId="18" fillId="0" borderId="14" xfId="0" applyFont="1" applyBorder="1" applyAlignment="1">
      <alignment horizontal="center" vertical="top" wrapText="1"/>
    </xf>
    <xf numFmtId="0" fontId="19" fillId="0" borderId="10" xfId="0" applyFont="1" applyFill="1" applyBorder="1" applyAlignment="1">
      <alignment vertical="center" wrapText="1"/>
    </xf>
    <xf numFmtId="4" fontId="18" fillId="0" borderId="10" xfId="0" applyNumberFormat="1" applyFont="1" applyFill="1" applyBorder="1" applyAlignment="1">
      <alignment horizontal="center" vertical="center"/>
    </xf>
    <xf numFmtId="4" fontId="19" fillId="0" borderId="10" xfId="0" applyNumberFormat="1" applyFont="1" applyBorder="1" applyAlignment="1">
      <alignment horizontal="right" vertical="center"/>
    </xf>
    <xf numFmtId="4" fontId="19" fillId="0" borderId="10" xfId="0" applyNumberFormat="1" applyFont="1" applyBorder="1"/>
    <xf numFmtId="0" fontId="20" fillId="0" borderId="10" xfId="0" applyFont="1" applyFill="1" applyBorder="1" applyAlignment="1">
      <alignment horizontal="center" vertical="top" wrapText="1"/>
    </xf>
    <xf numFmtId="4" fontId="20" fillId="0" borderId="10" xfId="0" applyNumberFormat="1" applyFont="1" applyFill="1" applyBorder="1" applyAlignment="1">
      <alignment horizontal="right" vertical="center"/>
    </xf>
    <xf numFmtId="0" fontId="18" fillId="0" borderId="0" xfId="0" applyFont="1" applyFill="1"/>
    <xf numFmtId="0" fontId="18" fillId="0" borderId="15" xfId="0" applyFont="1" applyBorder="1" applyAlignment="1">
      <alignment horizontal="center" vertical="top" wrapText="1"/>
    </xf>
    <xf numFmtId="0" fontId="18" fillId="0" borderId="10" xfId="0" applyFont="1" applyFill="1" applyBorder="1" applyAlignment="1">
      <alignment horizontal="center" vertical="center" wrapText="1"/>
    </xf>
    <xf numFmtId="165" fontId="18" fillId="0" borderId="10" xfId="42" applyNumberFormat="1" applyFont="1" applyFill="1" applyBorder="1" applyAlignment="1">
      <alignment horizontal="center" vertical="center" wrapText="1"/>
    </xf>
    <xf numFmtId="165" fontId="18" fillId="33" borderId="12" xfId="42" applyNumberFormat="1" applyFont="1" applyFill="1" applyBorder="1" applyAlignment="1">
      <alignment horizontal="center" vertical="center" wrapText="1"/>
    </xf>
    <xf numFmtId="165" fontId="18" fillId="33" borderId="10" xfId="42" applyNumberFormat="1" applyFont="1" applyFill="1" applyBorder="1" applyAlignment="1">
      <alignment horizontal="center" vertical="center" wrapText="1"/>
    </xf>
    <xf numFmtId="4" fontId="19" fillId="0" borderId="10" xfId="0" applyNumberFormat="1" applyFont="1" applyFill="1" applyBorder="1" applyAlignment="1">
      <alignment horizontal="right" vertical="center"/>
    </xf>
    <xf numFmtId="0" fontId="22" fillId="0" borderId="10" xfId="0" applyFont="1" applyBorder="1" applyAlignment="1">
      <alignment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18" fillId="0" borderId="11" xfId="0" applyFont="1" applyBorder="1" applyAlignment="1">
      <alignment horizontal="left" vertical="center"/>
    </xf>
    <xf numFmtId="0" fontId="18" fillId="0" borderId="12" xfId="0" applyFont="1" applyBorder="1" applyAlignment="1">
      <alignment horizontal="left" vertical="center"/>
    </xf>
    <xf numFmtId="0" fontId="19" fillId="0" borderId="11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  <xf numFmtId="0" fontId="18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165" fontId="18" fillId="0" borderId="11" xfId="43" applyFont="1" applyBorder="1" applyAlignment="1">
      <alignment horizontal="left" vertical="center"/>
    </xf>
    <xf numFmtId="165" fontId="18" fillId="0" borderId="13" xfId="43" applyFont="1" applyBorder="1" applyAlignment="1">
      <alignment horizontal="left" vertical="center"/>
    </xf>
    <xf numFmtId="165" fontId="18" fillId="0" borderId="12" xfId="43" applyFont="1" applyBorder="1" applyAlignment="1">
      <alignment horizontal="left" vertical="center"/>
    </xf>
    <xf numFmtId="14" fontId="18" fillId="0" borderId="11" xfId="0" applyNumberFormat="1" applyFont="1" applyFill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/>
    </xf>
    <xf numFmtId="0" fontId="18" fillId="0" borderId="12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9" fillId="0" borderId="11" xfId="0" applyFont="1" applyBorder="1" applyAlignment="1">
      <alignment horizontal="right" vertical="center" wrapText="1"/>
    </xf>
    <xf numFmtId="0" fontId="0" fillId="0" borderId="13" xfId="0" applyBorder="1" applyAlignment="1">
      <alignment horizontal="right" vertical="center" wrapText="1"/>
    </xf>
    <xf numFmtId="0" fontId="0" fillId="0" borderId="1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19" fillId="0" borderId="0" xfId="0" applyFont="1" applyFill="1" applyAlignment="1">
      <alignment horizontal="justify" vertical="center"/>
    </xf>
  </cellXfs>
  <cellStyles count="44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Денежный" xfId="42" builtinId="4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Финансовый" xfId="43" builtinId="3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tabSelected="1" view="pageBreakPreview" zoomScale="80" zoomScaleNormal="80" zoomScaleSheetLayoutView="80" workbookViewId="0">
      <pane ySplit="7" topLeftCell="A8" activePane="bottomLeft" state="frozen"/>
      <selection pane="bottomLeft" sqref="A1:XFD1"/>
    </sheetView>
  </sheetViews>
  <sheetFormatPr defaultRowHeight="18.75" customHeight="1" x14ac:dyDescent="0.3"/>
  <cols>
    <col min="1" max="1" width="6.140625" style="1" customWidth="1"/>
    <col min="2" max="2" width="73.85546875" style="1" customWidth="1"/>
    <col min="3" max="3" width="9.42578125" style="1" customWidth="1"/>
    <col min="4" max="4" width="11.42578125" style="1" bestFit="1" customWidth="1"/>
    <col min="5" max="6" width="18.5703125" style="1" customWidth="1"/>
    <col min="7" max="7" width="18.140625" style="1" bestFit="1" customWidth="1"/>
    <col min="8" max="8" width="20.28515625" style="1" customWidth="1"/>
    <col min="9" max="9" width="17.140625" style="1" customWidth="1"/>
    <col min="10" max="10" width="14.7109375" style="1" bestFit="1" customWidth="1"/>
    <col min="11" max="11" width="17.5703125" style="1" customWidth="1"/>
    <col min="12" max="13" width="9.140625" style="1" hidden="1" customWidth="1"/>
    <col min="14" max="14" width="0.140625" style="1" hidden="1" customWidth="1"/>
    <col min="15" max="18" width="9.140625" style="1" hidden="1" customWidth="1"/>
    <col min="19" max="16384" width="9.140625" style="1"/>
  </cols>
  <sheetData>
    <row r="1" spans="1:11" ht="39" customHeight="1" x14ac:dyDescent="0.3">
      <c r="A1" s="20" t="s">
        <v>81</v>
      </c>
      <c r="B1" s="20"/>
      <c r="C1" s="20"/>
      <c r="D1" s="20"/>
      <c r="E1" s="20"/>
      <c r="F1" s="20"/>
      <c r="G1" s="20"/>
      <c r="H1" s="20"/>
      <c r="I1" s="20"/>
      <c r="J1" s="20"/>
      <c r="K1" s="1" t="s">
        <v>88</v>
      </c>
    </row>
    <row r="2" spans="1:11" ht="40.5" customHeight="1" x14ac:dyDescent="0.3">
      <c r="A2" s="21" t="s">
        <v>0</v>
      </c>
      <c r="B2" s="22"/>
      <c r="C2" s="23" t="s">
        <v>82</v>
      </c>
      <c r="D2" s="24"/>
      <c r="E2" s="24"/>
      <c r="F2" s="24"/>
      <c r="G2" s="24"/>
      <c r="H2" s="24"/>
      <c r="I2" s="24"/>
      <c r="J2" s="24"/>
      <c r="K2" s="25"/>
    </row>
    <row r="3" spans="1:11" ht="18.75" customHeight="1" x14ac:dyDescent="0.3">
      <c r="A3" s="26" t="s">
        <v>1</v>
      </c>
      <c r="B3" s="27"/>
      <c r="C3" s="28" t="s">
        <v>2</v>
      </c>
      <c r="D3" s="29"/>
      <c r="E3" s="29"/>
      <c r="F3" s="29"/>
      <c r="G3" s="29"/>
      <c r="H3" s="29"/>
      <c r="I3" s="29"/>
      <c r="J3" s="29"/>
      <c r="K3" s="30"/>
    </row>
    <row r="4" spans="1:11" ht="18.75" customHeight="1" x14ac:dyDescent="0.3">
      <c r="A4" s="31" t="s">
        <v>3</v>
      </c>
      <c r="B4" s="32"/>
      <c r="C4" s="33" t="str">
        <f>K70&amp;" руб. (расчет приложен в виде отдельной таблицы)"</f>
        <v>18404.3 руб. (расчет приложен в виде отдельной таблицы)</v>
      </c>
      <c r="D4" s="34"/>
      <c r="E4" s="34"/>
      <c r="F4" s="34"/>
      <c r="G4" s="34"/>
      <c r="H4" s="34"/>
      <c r="I4" s="34"/>
      <c r="J4" s="34"/>
      <c r="K4" s="35"/>
    </row>
    <row r="5" spans="1:11" ht="18.75" customHeight="1" x14ac:dyDescent="0.3">
      <c r="A5" s="21" t="s">
        <v>4</v>
      </c>
      <c r="B5" s="22"/>
      <c r="C5" s="36">
        <v>45364</v>
      </c>
      <c r="D5" s="37"/>
      <c r="E5" s="37"/>
      <c r="F5" s="37"/>
      <c r="G5" s="37"/>
      <c r="H5" s="37"/>
      <c r="I5" s="37"/>
      <c r="J5" s="37"/>
      <c r="K5" s="38"/>
    </row>
    <row r="6" spans="1:11" s="3" customFormat="1" ht="30.75" customHeight="1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ht="194.25" customHeight="1" x14ac:dyDescent="0.3">
      <c r="A7" s="2"/>
      <c r="B7" s="5" t="s">
        <v>6</v>
      </c>
      <c r="C7" s="4" t="s">
        <v>7</v>
      </c>
      <c r="D7" s="12" t="s">
        <v>8</v>
      </c>
      <c r="E7" s="12" t="s">
        <v>13</v>
      </c>
      <c r="F7" s="2" t="s">
        <v>14</v>
      </c>
      <c r="G7" s="2" t="s">
        <v>15</v>
      </c>
      <c r="H7" s="9" t="s">
        <v>11</v>
      </c>
      <c r="I7" s="2" t="s">
        <v>9</v>
      </c>
      <c r="J7" s="2" t="s">
        <v>10</v>
      </c>
      <c r="K7" s="2" t="s">
        <v>16</v>
      </c>
    </row>
    <row r="8" spans="1:11" x14ac:dyDescent="0.3">
      <c r="A8" s="13">
        <v>1</v>
      </c>
      <c r="B8" s="18" t="s">
        <v>18</v>
      </c>
      <c r="C8" s="13" t="s">
        <v>80</v>
      </c>
      <c r="D8" s="13">
        <v>1</v>
      </c>
      <c r="E8" s="14">
        <v>293.64</v>
      </c>
      <c r="F8" s="15">
        <v>240</v>
      </c>
      <c r="G8" s="16">
        <v>246.48</v>
      </c>
      <c r="H8" s="10">
        <f t="shared" ref="H8:H16" si="0">ROUND(AVERAGE(E8:G8),2)</f>
        <v>260.04000000000002</v>
      </c>
      <c r="I8" s="6">
        <f t="shared" ref="I8:I16" si="1">STDEV(E8,F8,G8)</f>
        <v>29.278278637925414</v>
      </c>
      <c r="J8" s="6">
        <f t="shared" ref="J8:J16" si="2">I8/H8*100</f>
        <v>11.259144223167748</v>
      </c>
      <c r="K8" s="7">
        <f t="shared" ref="K8:K16" si="3">ROUND(D8*H8,2)</f>
        <v>260.04000000000002</v>
      </c>
    </row>
    <row r="9" spans="1:11" x14ac:dyDescent="0.3">
      <c r="A9" s="13">
        <v>2</v>
      </c>
      <c r="B9" s="18" t="s">
        <v>19</v>
      </c>
      <c r="C9" s="13" t="s">
        <v>80</v>
      </c>
      <c r="D9" s="13">
        <v>1</v>
      </c>
      <c r="E9" s="14">
        <v>252.96</v>
      </c>
      <c r="F9" s="15">
        <v>240</v>
      </c>
      <c r="G9" s="16">
        <v>246.48</v>
      </c>
      <c r="H9" s="10">
        <f t="shared" si="0"/>
        <v>246.48</v>
      </c>
      <c r="I9" s="6">
        <f t="shared" si="1"/>
        <v>6.480000000000004</v>
      </c>
      <c r="J9" s="6">
        <f t="shared" si="2"/>
        <v>2.6290165530671881</v>
      </c>
      <c r="K9" s="7">
        <f t="shared" si="3"/>
        <v>246.48</v>
      </c>
    </row>
    <row r="10" spans="1:11" ht="37.5" x14ac:dyDescent="0.3">
      <c r="A10" s="13">
        <v>3</v>
      </c>
      <c r="B10" s="18" t="s">
        <v>20</v>
      </c>
      <c r="C10" s="13" t="s">
        <v>80</v>
      </c>
      <c r="D10" s="13">
        <v>1</v>
      </c>
      <c r="E10" s="14">
        <v>252.96</v>
      </c>
      <c r="F10" s="15">
        <v>240</v>
      </c>
      <c r="G10" s="16">
        <v>241.74</v>
      </c>
      <c r="H10" s="10">
        <f t="shared" si="0"/>
        <v>244.9</v>
      </c>
      <c r="I10" s="6">
        <f t="shared" si="1"/>
        <v>7.0341737254634271</v>
      </c>
      <c r="J10" s="6">
        <f t="shared" si="2"/>
        <v>2.8722636690336576</v>
      </c>
      <c r="K10" s="7">
        <f t="shared" si="3"/>
        <v>244.9</v>
      </c>
    </row>
    <row r="11" spans="1:11" ht="37.5" x14ac:dyDescent="0.3">
      <c r="A11" s="13">
        <v>4</v>
      </c>
      <c r="B11" s="18" t="s">
        <v>21</v>
      </c>
      <c r="C11" s="13" t="s">
        <v>80</v>
      </c>
      <c r="D11" s="13">
        <v>1</v>
      </c>
      <c r="E11" s="14">
        <v>243.48</v>
      </c>
      <c r="F11" s="15">
        <v>240</v>
      </c>
      <c r="G11" s="16">
        <v>266.82</v>
      </c>
      <c r="H11" s="10">
        <f t="shared" si="0"/>
        <v>250.1</v>
      </c>
      <c r="I11" s="6">
        <f t="shared" si="1"/>
        <v>14.584114645736983</v>
      </c>
      <c r="J11" s="6">
        <f t="shared" si="2"/>
        <v>5.8313133329616091</v>
      </c>
      <c r="K11" s="7">
        <f t="shared" si="3"/>
        <v>250.1</v>
      </c>
    </row>
    <row r="12" spans="1:11" ht="37.5" x14ac:dyDescent="0.3">
      <c r="A12" s="13">
        <v>5</v>
      </c>
      <c r="B12" s="18" t="s">
        <v>25</v>
      </c>
      <c r="C12" s="13" t="s">
        <v>80</v>
      </c>
      <c r="D12" s="13">
        <v>1</v>
      </c>
      <c r="E12" s="14">
        <v>243.48</v>
      </c>
      <c r="F12" s="15">
        <v>240</v>
      </c>
      <c r="G12" s="16">
        <v>241.74</v>
      </c>
      <c r="H12" s="10">
        <f t="shared" si="0"/>
        <v>241.74</v>
      </c>
      <c r="I12" s="6">
        <f t="shared" si="1"/>
        <v>1.7399999999999949</v>
      </c>
      <c r="J12" s="6">
        <f t="shared" si="2"/>
        <v>0.71978158351948163</v>
      </c>
      <c r="K12" s="7">
        <f t="shared" si="3"/>
        <v>241.74</v>
      </c>
    </row>
    <row r="13" spans="1:11" ht="37.5" x14ac:dyDescent="0.3">
      <c r="A13" s="13">
        <v>6</v>
      </c>
      <c r="B13" s="18" t="s">
        <v>22</v>
      </c>
      <c r="C13" s="13" t="s">
        <v>80</v>
      </c>
      <c r="D13" s="13">
        <v>1</v>
      </c>
      <c r="E13" s="14">
        <v>243.48</v>
      </c>
      <c r="F13" s="15">
        <v>240</v>
      </c>
      <c r="G13" s="16">
        <v>241.74</v>
      </c>
      <c r="H13" s="10">
        <f t="shared" si="0"/>
        <v>241.74</v>
      </c>
      <c r="I13" s="6">
        <f t="shared" si="1"/>
        <v>1.7399999999999949</v>
      </c>
      <c r="J13" s="6">
        <f t="shared" si="2"/>
        <v>0.71978158351948163</v>
      </c>
      <c r="K13" s="7">
        <f t="shared" si="3"/>
        <v>241.74</v>
      </c>
    </row>
    <row r="14" spans="1:11" ht="37.5" x14ac:dyDescent="0.3">
      <c r="A14" s="13">
        <v>7</v>
      </c>
      <c r="B14" s="18" t="s">
        <v>24</v>
      </c>
      <c r="C14" s="13" t="s">
        <v>80</v>
      </c>
      <c r="D14" s="13">
        <v>1</v>
      </c>
      <c r="E14" s="14">
        <v>243.48</v>
      </c>
      <c r="F14" s="15">
        <v>240</v>
      </c>
      <c r="G14" s="16">
        <v>241.74</v>
      </c>
      <c r="H14" s="10">
        <f t="shared" si="0"/>
        <v>241.74</v>
      </c>
      <c r="I14" s="6">
        <f t="shared" si="1"/>
        <v>1.7399999999999949</v>
      </c>
      <c r="J14" s="6">
        <f t="shared" si="2"/>
        <v>0.71978158351948163</v>
      </c>
      <c r="K14" s="7">
        <f t="shared" si="3"/>
        <v>241.74</v>
      </c>
    </row>
    <row r="15" spans="1:11" ht="37.5" x14ac:dyDescent="0.3">
      <c r="A15" s="13">
        <v>8</v>
      </c>
      <c r="B15" s="18" t="s">
        <v>23</v>
      </c>
      <c r="C15" s="13" t="s">
        <v>80</v>
      </c>
      <c r="D15" s="13">
        <v>1</v>
      </c>
      <c r="E15" s="14">
        <v>243.48</v>
      </c>
      <c r="F15" s="15">
        <v>240</v>
      </c>
      <c r="G15" s="16">
        <v>241.74</v>
      </c>
      <c r="H15" s="10">
        <f t="shared" si="0"/>
        <v>241.74</v>
      </c>
      <c r="I15" s="6">
        <f t="shared" si="1"/>
        <v>1.7399999999999949</v>
      </c>
      <c r="J15" s="6">
        <f t="shared" si="2"/>
        <v>0.71978158351948163</v>
      </c>
      <c r="K15" s="7">
        <f t="shared" si="3"/>
        <v>241.74</v>
      </c>
    </row>
    <row r="16" spans="1:11" ht="37.5" x14ac:dyDescent="0.3">
      <c r="A16" s="13">
        <v>9</v>
      </c>
      <c r="B16" s="18" t="s">
        <v>26</v>
      </c>
      <c r="C16" s="13" t="s">
        <v>80</v>
      </c>
      <c r="D16" s="13">
        <v>1</v>
      </c>
      <c r="E16" s="14">
        <v>254.4</v>
      </c>
      <c r="F16" s="15">
        <v>240</v>
      </c>
      <c r="G16" s="16">
        <v>247.2</v>
      </c>
      <c r="H16" s="10">
        <f t="shared" si="0"/>
        <v>247.2</v>
      </c>
      <c r="I16" s="6">
        <f t="shared" si="1"/>
        <v>7.2000000000000028</v>
      </c>
      <c r="J16" s="6">
        <f t="shared" si="2"/>
        <v>2.9126213592233019</v>
      </c>
      <c r="K16" s="17">
        <f t="shared" si="3"/>
        <v>247.2</v>
      </c>
    </row>
    <row r="17" spans="1:11" ht="37.5" x14ac:dyDescent="0.3">
      <c r="A17" s="13">
        <v>10</v>
      </c>
      <c r="B17" s="18" t="s">
        <v>27</v>
      </c>
      <c r="C17" s="13" t="s">
        <v>80</v>
      </c>
      <c r="D17" s="13">
        <v>1</v>
      </c>
      <c r="E17" s="14">
        <v>254.4</v>
      </c>
      <c r="F17" s="15">
        <v>242</v>
      </c>
      <c r="G17" s="16">
        <v>248.2</v>
      </c>
      <c r="H17" s="10">
        <f t="shared" ref="H17:H69" si="4">ROUND(AVERAGE(E17:G17),2)</f>
        <v>248.2</v>
      </c>
      <c r="I17" s="6">
        <f t="shared" ref="I17:I69" si="5">STDEV(E17,F17,G17)</f>
        <v>6.2000000000000028</v>
      </c>
      <c r="J17" s="6">
        <f t="shared" ref="J17:J69" si="6">I17/H17*100</f>
        <v>2.4979854955680914</v>
      </c>
      <c r="K17" s="17">
        <f t="shared" ref="K17:K69" si="7">ROUND(D17*H17,2)</f>
        <v>248.2</v>
      </c>
    </row>
    <row r="18" spans="1:11" ht="37.5" x14ac:dyDescent="0.3">
      <c r="A18" s="13">
        <v>11</v>
      </c>
      <c r="B18" s="18" t="s">
        <v>28</v>
      </c>
      <c r="C18" s="13" t="s">
        <v>80</v>
      </c>
      <c r="D18" s="13">
        <v>1</v>
      </c>
      <c r="E18" s="14">
        <v>254.4</v>
      </c>
      <c r="F18" s="15">
        <v>242</v>
      </c>
      <c r="G18" s="16">
        <v>248.2</v>
      </c>
      <c r="H18" s="10">
        <f t="shared" si="4"/>
        <v>248.2</v>
      </c>
      <c r="I18" s="6">
        <f t="shared" si="5"/>
        <v>6.2000000000000028</v>
      </c>
      <c r="J18" s="6">
        <f t="shared" si="6"/>
        <v>2.4979854955680914</v>
      </c>
      <c r="K18" s="17">
        <f t="shared" si="7"/>
        <v>248.2</v>
      </c>
    </row>
    <row r="19" spans="1:11" ht="37.5" x14ac:dyDescent="0.3">
      <c r="A19" s="13">
        <v>12</v>
      </c>
      <c r="B19" s="18" t="s">
        <v>29</v>
      </c>
      <c r="C19" s="13" t="s">
        <v>80</v>
      </c>
      <c r="D19" s="13">
        <v>1</v>
      </c>
      <c r="E19" s="14">
        <v>210.48</v>
      </c>
      <c r="F19" s="15">
        <v>208</v>
      </c>
      <c r="G19" s="16">
        <v>209.24</v>
      </c>
      <c r="H19" s="10">
        <f t="shared" si="4"/>
        <v>209.24</v>
      </c>
      <c r="I19" s="6">
        <f t="shared" si="5"/>
        <v>1.2399999999999949</v>
      </c>
      <c r="J19" s="6">
        <f t="shared" si="6"/>
        <v>0.59262091378321291</v>
      </c>
      <c r="K19" s="17">
        <f t="shared" si="7"/>
        <v>209.24</v>
      </c>
    </row>
    <row r="20" spans="1:11" ht="37.5" x14ac:dyDescent="0.3">
      <c r="A20" s="13">
        <v>13</v>
      </c>
      <c r="B20" s="18" t="s">
        <v>30</v>
      </c>
      <c r="C20" s="13" t="s">
        <v>80</v>
      </c>
      <c r="D20" s="13">
        <v>1</v>
      </c>
      <c r="E20" s="14">
        <v>210.48</v>
      </c>
      <c r="F20" s="15">
        <v>208</v>
      </c>
      <c r="G20" s="16">
        <v>209.24</v>
      </c>
      <c r="H20" s="10">
        <f t="shared" si="4"/>
        <v>209.24</v>
      </c>
      <c r="I20" s="6">
        <f t="shared" si="5"/>
        <v>1.2399999999999949</v>
      </c>
      <c r="J20" s="6">
        <f t="shared" si="6"/>
        <v>0.59262091378321291</v>
      </c>
      <c r="K20" s="17">
        <f t="shared" si="7"/>
        <v>209.24</v>
      </c>
    </row>
    <row r="21" spans="1:11" ht="37.5" x14ac:dyDescent="0.3">
      <c r="A21" s="13">
        <v>14</v>
      </c>
      <c r="B21" s="18" t="s">
        <v>31</v>
      </c>
      <c r="C21" s="13" t="s">
        <v>80</v>
      </c>
      <c r="D21" s="13">
        <v>1</v>
      </c>
      <c r="E21" s="14">
        <v>210.48</v>
      </c>
      <c r="F21" s="15">
        <v>208</v>
      </c>
      <c r="G21" s="16">
        <v>209.24</v>
      </c>
      <c r="H21" s="10">
        <f t="shared" si="4"/>
        <v>209.24</v>
      </c>
      <c r="I21" s="6">
        <f t="shared" si="5"/>
        <v>1.2399999999999949</v>
      </c>
      <c r="J21" s="6">
        <f t="shared" si="6"/>
        <v>0.59262091378321291</v>
      </c>
      <c r="K21" s="17">
        <f t="shared" si="7"/>
        <v>209.24</v>
      </c>
    </row>
    <row r="22" spans="1:11" ht="37.5" x14ac:dyDescent="0.3">
      <c r="A22" s="13">
        <v>15</v>
      </c>
      <c r="B22" s="18" t="s">
        <v>32</v>
      </c>
      <c r="C22" s="13" t="s">
        <v>80</v>
      </c>
      <c r="D22" s="13">
        <v>1</v>
      </c>
      <c r="E22" s="14">
        <v>210.48</v>
      </c>
      <c r="F22" s="15">
        <v>208</v>
      </c>
      <c r="G22" s="16">
        <v>209.24</v>
      </c>
      <c r="H22" s="10">
        <f t="shared" si="4"/>
        <v>209.24</v>
      </c>
      <c r="I22" s="6">
        <f t="shared" si="5"/>
        <v>1.2399999999999949</v>
      </c>
      <c r="J22" s="6">
        <f t="shared" si="6"/>
        <v>0.59262091378321291</v>
      </c>
      <c r="K22" s="17">
        <f t="shared" si="7"/>
        <v>209.24</v>
      </c>
    </row>
    <row r="23" spans="1:11" ht="37.5" x14ac:dyDescent="0.3">
      <c r="A23" s="13">
        <v>16</v>
      </c>
      <c r="B23" s="18" t="s">
        <v>33</v>
      </c>
      <c r="C23" s="13" t="s">
        <v>80</v>
      </c>
      <c r="D23" s="13">
        <v>1</v>
      </c>
      <c r="E23" s="14">
        <v>255.12</v>
      </c>
      <c r="F23" s="15">
        <v>250</v>
      </c>
      <c r="G23" s="16">
        <v>252.56</v>
      </c>
      <c r="H23" s="10">
        <f t="shared" si="4"/>
        <v>252.56</v>
      </c>
      <c r="I23" s="6">
        <f t="shared" si="5"/>
        <v>2.5600000000000023</v>
      </c>
      <c r="J23" s="6">
        <f t="shared" si="6"/>
        <v>1.0136205258156485</v>
      </c>
      <c r="K23" s="17">
        <f t="shared" si="7"/>
        <v>252.56</v>
      </c>
    </row>
    <row r="24" spans="1:11" ht="37.5" x14ac:dyDescent="0.3">
      <c r="A24" s="13">
        <v>17</v>
      </c>
      <c r="B24" s="18" t="s">
        <v>34</v>
      </c>
      <c r="C24" s="13" t="s">
        <v>80</v>
      </c>
      <c r="D24" s="13">
        <v>1</v>
      </c>
      <c r="E24" s="14">
        <v>276.83999999999997</v>
      </c>
      <c r="F24" s="15">
        <v>260</v>
      </c>
      <c r="G24" s="16">
        <v>268.42</v>
      </c>
      <c r="H24" s="10">
        <f t="shared" si="4"/>
        <v>268.42</v>
      </c>
      <c r="I24" s="6">
        <f t="shared" si="5"/>
        <v>8.4199999999999875</v>
      </c>
      <c r="J24" s="6">
        <f t="shared" si="6"/>
        <v>3.1368750465688051</v>
      </c>
      <c r="K24" s="17">
        <f t="shared" si="7"/>
        <v>268.42</v>
      </c>
    </row>
    <row r="25" spans="1:11" ht="37.5" x14ac:dyDescent="0.3">
      <c r="A25" s="13">
        <v>18</v>
      </c>
      <c r="B25" s="18" t="s">
        <v>35</v>
      </c>
      <c r="C25" s="13" t="s">
        <v>80</v>
      </c>
      <c r="D25" s="13">
        <v>1</v>
      </c>
      <c r="E25" s="14">
        <v>276.83999999999997</v>
      </c>
      <c r="F25" s="15">
        <v>260</v>
      </c>
      <c r="G25" s="16">
        <v>268.42</v>
      </c>
      <c r="H25" s="10">
        <f t="shared" si="4"/>
        <v>268.42</v>
      </c>
      <c r="I25" s="6">
        <f t="shared" si="5"/>
        <v>8.4199999999999875</v>
      </c>
      <c r="J25" s="6">
        <f t="shared" si="6"/>
        <v>3.1368750465688051</v>
      </c>
      <c r="K25" s="17">
        <f t="shared" si="7"/>
        <v>268.42</v>
      </c>
    </row>
    <row r="26" spans="1:11" ht="37.5" x14ac:dyDescent="0.3">
      <c r="A26" s="13">
        <v>19</v>
      </c>
      <c r="B26" s="18" t="s">
        <v>36</v>
      </c>
      <c r="C26" s="13" t="s">
        <v>80</v>
      </c>
      <c r="D26" s="13">
        <v>1</v>
      </c>
      <c r="E26" s="14">
        <v>238.2</v>
      </c>
      <c r="F26" s="15">
        <v>238</v>
      </c>
      <c r="G26" s="16">
        <v>238.1</v>
      </c>
      <c r="H26" s="10">
        <f t="shared" si="4"/>
        <v>238.1</v>
      </c>
      <c r="I26" s="6">
        <f t="shared" si="5"/>
        <v>9.9999999999994316E-2</v>
      </c>
      <c r="J26" s="6">
        <f t="shared" si="6"/>
        <v>4.1999160016797273E-2</v>
      </c>
      <c r="K26" s="17">
        <f t="shared" si="7"/>
        <v>238.1</v>
      </c>
    </row>
    <row r="27" spans="1:11" ht="37.5" x14ac:dyDescent="0.3">
      <c r="A27" s="13">
        <v>20</v>
      </c>
      <c r="B27" s="18" t="s">
        <v>37</v>
      </c>
      <c r="C27" s="13" t="s">
        <v>80</v>
      </c>
      <c r="D27" s="13">
        <v>1</v>
      </c>
      <c r="E27" s="14">
        <v>238.2</v>
      </c>
      <c r="F27" s="15">
        <v>238</v>
      </c>
      <c r="G27" s="16">
        <v>238.1</v>
      </c>
      <c r="H27" s="10">
        <f t="shared" si="4"/>
        <v>238.1</v>
      </c>
      <c r="I27" s="6">
        <f t="shared" si="5"/>
        <v>9.9999999999994316E-2</v>
      </c>
      <c r="J27" s="6">
        <f t="shared" si="6"/>
        <v>4.1999160016797273E-2</v>
      </c>
      <c r="K27" s="17">
        <f t="shared" si="7"/>
        <v>238.1</v>
      </c>
    </row>
    <row r="28" spans="1:11" ht="37.5" x14ac:dyDescent="0.3">
      <c r="A28" s="13">
        <v>21</v>
      </c>
      <c r="B28" s="18" t="s">
        <v>38</v>
      </c>
      <c r="C28" s="13" t="s">
        <v>80</v>
      </c>
      <c r="D28" s="13">
        <v>1</v>
      </c>
      <c r="E28" s="14">
        <v>238.2</v>
      </c>
      <c r="F28" s="15">
        <v>236</v>
      </c>
      <c r="G28" s="16">
        <v>237.1</v>
      </c>
      <c r="H28" s="10">
        <f t="shared" si="4"/>
        <v>237.1</v>
      </c>
      <c r="I28" s="6">
        <f t="shared" si="5"/>
        <v>1.0999999999999943</v>
      </c>
      <c r="J28" s="6">
        <f t="shared" si="6"/>
        <v>0.46393926613243119</v>
      </c>
      <c r="K28" s="17">
        <f t="shared" si="7"/>
        <v>237.1</v>
      </c>
    </row>
    <row r="29" spans="1:11" ht="37.5" x14ac:dyDescent="0.3">
      <c r="A29" s="13">
        <v>22</v>
      </c>
      <c r="B29" s="18" t="s">
        <v>39</v>
      </c>
      <c r="C29" s="13" t="s">
        <v>80</v>
      </c>
      <c r="D29" s="13">
        <v>1</v>
      </c>
      <c r="E29" s="14">
        <v>276.95999999999998</v>
      </c>
      <c r="F29" s="15">
        <v>265</v>
      </c>
      <c r="G29" s="16">
        <v>270.98</v>
      </c>
      <c r="H29" s="10">
        <f t="shared" si="4"/>
        <v>270.98</v>
      </c>
      <c r="I29" s="6">
        <f t="shared" si="5"/>
        <v>5.9799999999999898</v>
      </c>
      <c r="J29" s="6">
        <f t="shared" si="6"/>
        <v>2.2068049302531514</v>
      </c>
      <c r="K29" s="17">
        <f t="shared" si="7"/>
        <v>270.98</v>
      </c>
    </row>
    <row r="30" spans="1:11" ht="37.5" x14ac:dyDescent="0.3">
      <c r="A30" s="13">
        <v>23</v>
      </c>
      <c r="B30" s="18" t="s">
        <v>40</v>
      </c>
      <c r="C30" s="13" t="s">
        <v>80</v>
      </c>
      <c r="D30" s="13">
        <v>1</v>
      </c>
      <c r="E30" s="14">
        <v>276.95999999999998</v>
      </c>
      <c r="F30" s="15">
        <v>265</v>
      </c>
      <c r="G30" s="16">
        <v>270.98</v>
      </c>
      <c r="H30" s="10">
        <f t="shared" si="4"/>
        <v>270.98</v>
      </c>
      <c r="I30" s="6">
        <f t="shared" si="5"/>
        <v>5.9799999999999898</v>
      </c>
      <c r="J30" s="6">
        <f t="shared" si="6"/>
        <v>2.2068049302531514</v>
      </c>
      <c r="K30" s="17">
        <f t="shared" si="7"/>
        <v>270.98</v>
      </c>
    </row>
    <row r="31" spans="1:11" ht="37.5" x14ac:dyDescent="0.3">
      <c r="A31" s="13">
        <v>24</v>
      </c>
      <c r="B31" s="18" t="s">
        <v>41</v>
      </c>
      <c r="C31" s="13" t="s">
        <v>80</v>
      </c>
      <c r="D31" s="13">
        <v>1</v>
      </c>
      <c r="E31" s="14">
        <v>277.56</v>
      </c>
      <c r="F31" s="15">
        <v>265</v>
      </c>
      <c r="G31" s="16">
        <v>271.27999999999997</v>
      </c>
      <c r="H31" s="10">
        <f t="shared" si="4"/>
        <v>271.27999999999997</v>
      </c>
      <c r="I31" s="6">
        <f t="shared" si="5"/>
        <v>6.2800000000000011</v>
      </c>
      <c r="J31" s="6">
        <f t="shared" si="6"/>
        <v>2.3149513417870842</v>
      </c>
      <c r="K31" s="17">
        <f t="shared" si="7"/>
        <v>271.27999999999997</v>
      </c>
    </row>
    <row r="32" spans="1:11" ht="37.5" x14ac:dyDescent="0.3">
      <c r="A32" s="13">
        <v>25</v>
      </c>
      <c r="B32" s="18" t="s">
        <v>42</v>
      </c>
      <c r="C32" s="13" t="s">
        <v>80</v>
      </c>
      <c r="D32" s="13">
        <v>1</v>
      </c>
      <c r="E32" s="14">
        <v>277.56</v>
      </c>
      <c r="F32" s="15">
        <v>265</v>
      </c>
      <c r="G32" s="16">
        <v>271.27999999999997</v>
      </c>
      <c r="H32" s="10">
        <f t="shared" si="4"/>
        <v>271.27999999999997</v>
      </c>
      <c r="I32" s="6">
        <f t="shared" si="5"/>
        <v>6.2800000000000011</v>
      </c>
      <c r="J32" s="6">
        <f t="shared" si="6"/>
        <v>2.3149513417870842</v>
      </c>
      <c r="K32" s="17">
        <f t="shared" si="7"/>
        <v>271.27999999999997</v>
      </c>
    </row>
    <row r="33" spans="1:11" ht="37.5" x14ac:dyDescent="0.3">
      <c r="A33" s="13">
        <v>26</v>
      </c>
      <c r="B33" s="18" t="s">
        <v>43</v>
      </c>
      <c r="C33" s="13" t="s">
        <v>80</v>
      </c>
      <c r="D33" s="13">
        <v>1</v>
      </c>
      <c r="E33" s="14">
        <v>333</v>
      </c>
      <c r="F33" s="15">
        <v>315</v>
      </c>
      <c r="G33" s="16">
        <v>324</v>
      </c>
      <c r="H33" s="10">
        <f t="shared" si="4"/>
        <v>324</v>
      </c>
      <c r="I33" s="6">
        <f t="shared" si="5"/>
        <v>9</v>
      </c>
      <c r="J33" s="6">
        <f t="shared" si="6"/>
        <v>2.7777777777777777</v>
      </c>
      <c r="K33" s="17">
        <f t="shared" si="7"/>
        <v>324</v>
      </c>
    </row>
    <row r="34" spans="1:11" ht="37.5" x14ac:dyDescent="0.3">
      <c r="A34" s="13">
        <v>27</v>
      </c>
      <c r="B34" s="18" t="s">
        <v>44</v>
      </c>
      <c r="C34" s="13" t="s">
        <v>80</v>
      </c>
      <c r="D34" s="13">
        <v>1</v>
      </c>
      <c r="E34" s="14">
        <v>333</v>
      </c>
      <c r="F34" s="15">
        <v>315</v>
      </c>
      <c r="G34" s="16">
        <v>324</v>
      </c>
      <c r="H34" s="10">
        <f t="shared" si="4"/>
        <v>324</v>
      </c>
      <c r="I34" s="6">
        <f t="shared" si="5"/>
        <v>9</v>
      </c>
      <c r="J34" s="6">
        <f t="shared" si="6"/>
        <v>2.7777777777777777</v>
      </c>
      <c r="K34" s="17">
        <f t="shared" si="7"/>
        <v>324</v>
      </c>
    </row>
    <row r="35" spans="1:11" ht="37.5" x14ac:dyDescent="0.3">
      <c r="A35" s="13">
        <v>28</v>
      </c>
      <c r="B35" s="18" t="s">
        <v>45</v>
      </c>
      <c r="C35" s="13" t="s">
        <v>80</v>
      </c>
      <c r="D35" s="13">
        <v>1</v>
      </c>
      <c r="E35" s="14">
        <v>360.12</v>
      </c>
      <c r="F35" s="15">
        <v>350</v>
      </c>
      <c r="G35" s="16">
        <v>355.06</v>
      </c>
      <c r="H35" s="10">
        <f t="shared" si="4"/>
        <v>355.06</v>
      </c>
      <c r="I35" s="6">
        <f t="shared" si="5"/>
        <v>5.0600000000000023</v>
      </c>
      <c r="J35" s="6">
        <f t="shared" si="6"/>
        <v>1.4251112488030198</v>
      </c>
      <c r="K35" s="17">
        <f t="shared" si="7"/>
        <v>355.06</v>
      </c>
    </row>
    <row r="36" spans="1:11" ht="37.5" x14ac:dyDescent="0.3">
      <c r="A36" s="13">
        <v>29</v>
      </c>
      <c r="B36" s="18" t="s">
        <v>46</v>
      </c>
      <c r="C36" s="13" t="s">
        <v>80</v>
      </c>
      <c r="D36" s="13">
        <v>1</v>
      </c>
      <c r="E36" s="14">
        <v>377.16</v>
      </c>
      <c r="F36" s="15">
        <v>365</v>
      </c>
      <c r="G36" s="16">
        <v>371.08</v>
      </c>
      <c r="H36" s="10">
        <f t="shared" si="4"/>
        <v>371.08</v>
      </c>
      <c r="I36" s="6">
        <f t="shared" si="5"/>
        <v>6.0800000000000125</v>
      </c>
      <c r="J36" s="6">
        <f t="shared" si="6"/>
        <v>1.6384607092810211</v>
      </c>
      <c r="K36" s="17">
        <f t="shared" si="7"/>
        <v>371.08</v>
      </c>
    </row>
    <row r="37" spans="1:11" x14ac:dyDescent="0.3">
      <c r="A37" s="13">
        <v>30</v>
      </c>
      <c r="B37" s="18" t="s">
        <v>47</v>
      </c>
      <c r="C37" s="13" t="s">
        <v>80</v>
      </c>
      <c r="D37" s="13">
        <v>1</v>
      </c>
      <c r="E37" s="14">
        <v>257.27999999999997</v>
      </c>
      <c r="F37" s="15">
        <v>230</v>
      </c>
      <c r="G37" s="16">
        <v>243.64</v>
      </c>
      <c r="H37" s="10">
        <f t="shared" si="4"/>
        <v>243.64</v>
      </c>
      <c r="I37" s="6">
        <f t="shared" si="5"/>
        <v>13.639999999999986</v>
      </c>
      <c r="J37" s="6">
        <f t="shared" si="6"/>
        <v>5.5984239041208284</v>
      </c>
      <c r="K37" s="17">
        <f t="shared" si="7"/>
        <v>243.64</v>
      </c>
    </row>
    <row r="38" spans="1:11" x14ac:dyDescent="0.3">
      <c r="A38" s="13">
        <v>31</v>
      </c>
      <c r="B38" s="18" t="s">
        <v>48</v>
      </c>
      <c r="C38" s="13" t="s">
        <v>80</v>
      </c>
      <c r="D38" s="13">
        <v>1</v>
      </c>
      <c r="E38" s="14">
        <v>257.27999999999997</v>
      </c>
      <c r="F38" s="15">
        <v>220</v>
      </c>
      <c r="G38" s="16">
        <v>238.64</v>
      </c>
      <c r="H38" s="10">
        <f t="shared" si="4"/>
        <v>238.64</v>
      </c>
      <c r="I38" s="6">
        <f t="shared" si="5"/>
        <v>18.639999999999986</v>
      </c>
      <c r="J38" s="6">
        <f t="shared" si="6"/>
        <v>7.8109285953737801</v>
      </c>
      <c r="K38" s="17">
        <f t="shared" si="7"/>
        <v>238.64</v>
      </c>
    </row>
    <row r="39" spans="1:11" x14ac:dyDescent="0.3">
      <c r="A39" s="13">
        <v>32</v>
      </c>
      <c r="B39" s="18" t="s">
        <v>49</v>
      </c>
      <c r="C39" s="13" t="s">
        <v>80</v>
      </c>
      <c r="D39" s="13">
        <v>1</v>
      </c>
      <c r="E39" s="14">
        <v>198.72</v>
      </c>
      <c r="F39" s="15">
        <v>198</v>
      </c>
      <c r="G39" s="16">
        <v>198.36</v>
      </c>
      <c r="H39" s="10">
        <f t="shared" si="4"/>
        <v>198.36</v>
      </c>
      <c r="I39" s="6">
        <f t="shared" si="5"/>
        <v>0.35999999999999943</v>
      </c>
      <c r="J39" s="6">
        <f t="shared" si="6"/>
        <v>0.18148820326678736</v>
      </c>
      <c r="K39" s="17">
        <f t="shared" si="7"/>
        <v>198.36</v>
      </c>
    </row>
    <row r="40" spans="1:11" x14ac:dyDescent="0.3">
      <c r="A40" s="13">
        <v>33</v>
      </c>
      <c r="B40" s="18" t="s">
        <v>50</v>
      </c>
      <c r="C40" s="13" t="s">
        <v>80</v>
      </c>
      <c r="D40" s="13">
        <v>1</v>
      </c>
      <c r="E40" s="14">
        <v>225.36</v>
      </c>
      <c r="F40" s="15">
        <v>210</v>
      </c>
      <c r="G40" s="16">
        <v>217.68</v>
      </c>
      <c r="H40" s="10">
        <f t="shared" si="4"/>
        <v>217.68</v>
      </c>
      <c r="I40" s="6">
        <f t="shared" si="5"/>
        <v>7.6800000000000068</v>
      </c>
      <c r="J40" s="6">
        <f t="shared" si="6"/>
        <v>3.5281146637265741</v>
      </c>
      <c r="K40" s="17">
        <f t="shared" si="7"/>
        <v>217.68</v>
      </c>
    </row>
    <row r="41" spans="1:11" x14ac:dyDescent="0.3">
      <c r="A41" s="13">
        <v>34</v>
      </c>
      <c r="B41" s="18" t="s">
        <v>51</v>
      </c>
      <c r="C41" s="13" t="s">
        <v>80</v>
      </c>
      <c r="D41" s="13">
        <v>1</v>
      </c>
      <c r="E41" s="14">
        <v>253.92</v>
      </c>
      <c r="F41" s="15">
        <v>235</v>
      </c>
      <c r="G41" s="16">
        <v>244.46</v>
      </c>
      <c r="H41" s="10">
        <f t="shared" si="4"/>
        <v>244.46</v>
      </c>
      <c r="I41" s="6">
        <f t="shared" si="5"/>
        <v>9.4599999999999937</v>
      </c>
      <c r="J41" s="6">
        <f t="shared" si="6"/>
        <v>3.8697537429436282</v>
      </c>
      <c r="K41" s="17">
        <f t="shared" si="7"/>
        <v>244.46</v>
      </c>
    </row>
    <row r="42" spans="1:11" x14ac:dyDescent="0.3">
      <c r="A42" s="13">
        <v>35</v>
      </c>
      <c r="B42" s="18" t="s">
        <v>52</v>
      </c>
      <c r="C42" s="13" t="s">
        <v>80</v>
      </c>
      <c r="D42" s="13">
        <v>1</v>
      </c>
      <c r="E42" s="14">
        <v>393.96</v>
      </c>
      <c r="F42" s="15">
        <v>260</v>
      </c>
      <c r="G42" s="16">
        <v>326.98</v>
      </c>
      <c r="H42" s="10">
        <f t="shared" si="4"/>
        <v>326.98</v>
      </c>
      <c r="I42" s="6">
        <f t="shared" si="5"/>
        <v>66.979999999999976</v>
      </c>
      <c r="J42" s="6">
        <f t="shared" si="6"/>
        <v>20.484433298672695</v>
      </c>
      <c r="K42" s="17">
        <f t="shared" si="7"/>
        <v>326.98</v>
      </c>
    </row>
    <row r="43" spans="1:11" x14ac:dyDescent="0.3">
      <c r="A43" s="13">
        <v>36</v>
      </c>
      <c r="B43" s="18" t="s">
        <v>53</v>
      </c>
      <c r="C43" s="13" t="s">
        <v>80</v>
      </c>
      <c r="D43" s="13">
        <v>1</v>
      </c>
      <c r="E43" s="14">
        <v>340.44</v>
      </c>
      <c r="F43" s="15">
        <v>290</v>
      </c>
      <c r="G43" s="16">
        <v>315.22000000000003</v>
      </c>
      <c r="H43" s="10">
        <f t="shared" si="4"/>
        <v>315.22000000000003</v>
      </c>
      <c r="I43" s="6">
        <f t="shared" si="5"/>
        <v>25.22</v>
      </c>
      <c r="J43" s="6">
        <f t="shared" si="6"/>
        <v>8.0007613730093254</v>
      </c>
      <c r="K43" s="17">
        <f t="shared" si="7"/>
        <v>315.22000000000003</v>
      </c>
    </row>
    <row r="44" spans="1:11" x14ac:dyDescent="0.3">
      <c r="A44" s="13">
        <v>37</v>
      </c>
      <c r="B44" s="18" t="s">
        <v>54</v>
      </c>
      <c r="C44" s="13" t="s">
        <v>80</v>
      </c>
      <c r="D44" s="13">
        <v>1</v>
      </c>
      <c r="E44" s="14">
        <v>383.04</v>
      </c>
      <c r="F44" s="15">
        <v>380</v>
      </c>
      <c r="G44" s="16">
        <v>381.52</v>
      </c>
      <c r="H44" s="10">
        <f t="shared" si="4"/>
        <v>381.52</v>
      </c>
      <c r="I44" s="6">
        <f t="shared" si="5"/>
        <v>1.5200000000000102</v>
      </c>
      <c r="J44" s="6">
        <f t="shared" si="6"/>
        <v>0.39840637450199473</v>
      </c>
      <c r="K44" s="17">
        <f t="shared" si="7"/>
        <v>381.52</v>
      </c>
    </row>
    <row r="45" spans="1:11" x14ac:dyDescent="0.3">
      <c r="A45" s="13">
        <v>38</v>
      </c>
      <c r="B45" s="18" t="s">
        <v>55</v>
      </c>
      <c r="C45" s="13" t="s">
        <v>80</v>
      </c>
      <c r="D45" s="13">
        <v>1</v>
      </c>
      <c r="E45" s="14">
        <v>393.96</v>
      </c>
      <c r="F45" s="15">
        <v>385</v>
      </c>
      <c r="G45" s="16">
        <v>389.48</v>
      </c>
      <c r="H45" s="10">
        <f t="shared" si="4"/>
        <v>389.48</v>
      </c>
      <c r="I45" s="6">
        <f t="shared" si="5"/>
        <v>4.4799999999999898</v>
      </c>
      <c r="J45" s="6">
        <f t="shared" si="6"/>
        <v>1.1502516175413344</v>
      </c>
      <c r="K45" s="17">
        <f t="shared" si="7"/>
        <v>389.48</v>
      </c>
    </row>
    <row r="46" spans="1:11" x14ac:dyDescent="0.3">
      <c r="A46" s="13">
        <v>39</v>
      </c>
      <c r="B46" s="18" t="s">
        <v>56</v>
      </c>
      <c r="C46" s="13" t="s">
        <v>80</v>
      </c>
      <c r="D46" s="13">
        <v>1</v>
      </c>
      <c r="E46" s="14">
        <v>386.88</v>
      </c>
      <c r="F46" s="15">
        <v>320</v>
      </c>
      <c r="G46" s="16">
        <v>353.44</v>
      </c>
      <c r="H46" s="10">
        <f t="shared" si="4"/>
        <v>353.44</v>
      </c>
      <c r="I46" s="6">
        <f t="shared" si="5"/>
        <v>33.44</v>
      </c>
      <c r="J46" s="6">
        <f t="shared" si="6"/>
        <v>9.4612947034857395</v>
      </c>
      <c r="K46" s="17">
        <f t="shared" si="7"/>
        <v>353.44</v>
      </c>
    </row>
    <row r="47" spans="1:11" x14ac:dyDescent="0.3">
      <c r="A47" s="13">
        <v>40</v>
      </c>
      <c r="B47" s="18" t="s">
        <v>57</v>
      </c>
      <c r="C47" s="13" t="s">
        <v>80</v>
      </c>
      <c r="D47" s="13">
        <v>1</v>
      </c>
      <c r="E47" s="14">
        <v>427.08</v>
      </c>
      <c r="F47" s="15">
        <v>395</v>
      </c>
      <c r="G47" s="16">
        <v>411.04</v>
      </c>
      <c r="H47" s="10">
        <f t="shared" si="4"/>
        <v>411.04</v>
      </c>
      <c r="I47" s="6">
        <f t="shared" si="5"/>
        <v>16.039999999999992</v>
      </c>
      <c r="J47" s="6">
        <f t="shared" si="6"/>
        <v>3.9022966134682737</v>
      </c>
      <c r="K47" s="17">
        <f t="shared" si="7"/>
        <v>411.04</v>
      </c>
    </row>
    <row r="48" spans="1:11" x14ac:dyDescent="0.3">
      <c r="A48" s="13">
        <v>41</v>
      </c>
      <c r="B48" s="18" t="s">
        <v>58</v>
      </c>
      <c r="C48" s="13" t="s">
        <v>80</v>
      </c>
      <c r="D48" s="13">
        <v>1</v>
      </c>
      <c r="E48" s="14">
        <v>427.08</v>
      </c>
      <c r="F48" s="15">
        <v>395</v>
      </c>
      <c r="G48" s="16">
        <v>411.04</v>
      </c>
      <c r="H48" s="10">
        <f t="shared" si="4"/>
        <v>411.04</v>
      </c>
      <c r="I48" s="6">
        <f t="shared" si="5"/>
        <v>16.039999999999992</v>
      </c>
      <c r="J48" s="6">
        <f t="shared" si="6"/>
        <v>3.9022966134682737</v>
      </c>
      <c r="K48" s="17">
        <f t="shared" si="7"/>
        <v>411.04</v>
      </c>
    </row>
    <row r="49" spans="1:11" x14ac:dyDescent="0.3">
      <c r="A49" s="13">
        <v>42</v>
      </c>
      <c r="B49" s="18" t="s">
        <v>59</v>
      </c>
      <c r="C49" s="13" t="s">
        <v>80</v>
      </c>
      <c r="D49" s="13">
        <v>1</v>
      </c>
      <c r="E49" s="14">
        <v>439.92</v>
      </c>
      <c r="F49" s="15">
        <v>395</v>
      </c>
      <c r="G49" s="16">
        <v>417.46</v>
      </c>
      <c r="H49" s="10">
        <f t="shared" si="4"/>
        <v>417.46</v>
      </c>
      <c r="I49" s="6">
        <f t="shared" si="5"/>
        <v>22.460000000000008</v>
      </c>
      <c r="J49" s="6">
        <f t="shared" si="6"/>
        <v>5.3801561826282773</v>
      </c>
      <c r="K49" s="17">
        <f t="shared" si="7"/>
        <v>417.46</v>
      </c>
    </row>
    <row r="50" spans="1:11" x14ac:dyDescent="0.3">
      <c r="A50" s="13">
        <v>43</v>
      </c>
      <c r="B50" s="18" t="s">
        <v>60</v>
      </c>
      <c r="C50" s="13" t="s">
        <v>80</v>
      </c>
      <c r="D50" s="13">
        <v>1</v>
      </c>
      <c r="E50" s="14">
        <v>190.92</v>
      </c>
      <c r="F50" s="15">
        <v>185</v>
      </c>
      <c r="G50" s="16">
        <v>187.96</v>
      </c>
      <c r="H50" s="10">
        <f t="shared" si="4"/>
        <v>187.96</v>
      </c>
      <c r="I50" s="6">
        <f t="shared" si="5"/>
        <v>2.9599999999999937</v>
      </c>
      <c r="J50" s="6">
        <f t="shared" si="6"/>
        <v>1.5748031496062957</v>
      </c>
      <c r="K50" s="17">
        <f t="shared" si="7"/>
        <v>187.96</v>
      </c>
    </row>
    <row r="51" spans="1:11" x14ac:dyDescent="0.3">
      <c r="A51" s="13">
        <v>44</v>
      </c>
      <c r="B51" s="18" t="s">
        <v>61</v>
      </c>
      <c r="C51" s="13" t="s">
        <v>80</v>
      </c>
      <c r="D51" s="13">
        <v>1</v>
      </c>
      <c r="E51" s="14">
        <v>185.4</v>
      </c>
      <c r="F51" s="15">
        <v>185</v>
      </c>
      <c r="G51" s="16">
        <v>185.2</v>
      </c>
      <c r="H51" s="10">
        <f t="shared" si="4"/>
        <v>185.2</v>
      </c>
      <c r="I51" s="6">
        <f t="shared" si="5"/>
        <v>0.20000000000000284</v>
      </c>
      <c r="J51" s="6">
        <f t="shared" si="6"/>
        <v>0.10799136069114626</v>
      </c>
      <c r="K51" s="17">
        <f t="shared" si="7"/>
        <v>185.2</v>
      </c>
    </row>
    <row r="52" spans="1:11" x14ac:dyDescent="0.3">
      <c r="A52" s="13">
        <v>45</v>
      </c>
      <c r="B52" s="18" t="s">
        <v>62</v>
      </c>
      <c r="C52" s="13" t="s">
        <v>80</v>
      </c>
      <c r="D52" s="13">
        <v>1</v>
      </c>
      <c r="E52" s="14">
        <v>185.4</v>
      </c>
      <c r="F52" s="15">
        <v>185</v>
      </c>
      <c r="G52" s="16">
        <v>185.2</v>
      </c>
      <c r="H52" s="10">
        <f t="shared" si="4"/>
        <v>185.2</v>
      </c>
      <c r="I52" s="6">
        <f t="shared" si="5"/>
        <v>0.20000000000000284</v>
      </c>
      <c r="J52" s="6">
        <f t="shared" si="6"/>
        <v>0.10799136069114626</v>
      </c>
      <c r="K52" s="17">
        <f t="shared" si="7"/>
        <v>185.2</v>
      </c>
    </row>
    <row r="53" spans="1:11" x14ac:dyDescent="0.3">
      <c r="A53" s="13">
        <v>46</v>
      </c>
      <c r="B53" s="18" t="s">
        <v>63</v>
      </c>
      <c r="C53" s="13" t="s">
        <v>80</v>
      </c>
      <c r="D53" s="13">
        <v>1</v>
      </c>
      <c r="E53" s="14">
        <v>182.76</v>
      </c>
      <c r="F53" s="15">
        <v>185</v>
      </c>
      <c r="G53" s="16">
        <v>183.88</v>
      </c>
      <c r="H53" s="10">
        <f t="shared" si="4"/>
        <v>183.88</v>
      </c>
      <c r="I53" s="6">
        <f t="shared" si="5"/>
        <v>1.1200000000000045</v>
      </c>
      <c r="J53" s="6">
        <f t="shared" si="6"/>
        <v>0.60909288666521888</v>
      </c>
      <c r="K53" s="17">
        <f t="shared" si="7"/>
        <v>183.88</v>
      </c>
    </row>
    <row r="54" spans="1:11" x14ac:dyDescent="0.3">
      <c r="A54" s="13">
        <v>47</v>
      </c>
      <c r="B54" s="18" t="s">
        <v>64</v>
      </c>
      <c r="C54" s="13" t="s">
        <v>80</v>
      </c>
      <c r="D54" s="13">
        <v>1</v>
      </c>
      <c r="E54" s="14">
        <v>182.76</v>
      </c>
      <c r="F54" s="15">
        <v>185</v>
      </c>
      <c r="G54" s="16">
        <v>183.88</v>
      </c>
      <c r="H54" s="10">
        <f t="shared" si="4"/>
        <v>183.88</v>
      </c>
      <c r="I54" s="6">
        <f t="shared" si="5"/>
        <v>1.1200000000000045</v>
      </c>
      <c r="J54" s="6">
        <f t="shared" si="6"/>
        <v>0.60909288666521888</v>
      </c>
      <c r="K54" s="17">
        <f t="shared" si="7"/>
        <v>183.88</v>
      </c>
    </row>
    <row r="55" spans="1:11" x14ac:dyDescent="0.3">
      <c r="A55" s="13">
        <v>48</v>
      </c>
      <c r="B55" s="18" t="s">
        <v>65</v>
      </c>
      <c r="C55" s="13" t="s">
        <v>80</v>
      </c>
      <c r="D55" s="13">
        <v>1</v>
      </c>
      <c r="E55" s="14">
        <v>182.76</v>
      </c>
      <c r="F55" s="15">
        <v>185</v>
      </c>
      <c r="G55" s="16">
        <v>183.88</v>
      </c>
      <c r="H55" s="10">
        <f t="shared" si="4"/>
        <v>183.88</v>
      </c>
      <c r="I55" s="6">
        <f t="shared" si="5"/>
        <v>1.1200000000000045</v>
      </c>
      <c r="J55" s="6">
        <f t="shared" si="6"/>
        <v>0.60909288666521888</v>
      </c>
      <c r="K55" s="17">
        <f t="shared" si="7"/>
        <v>183.88</v>
      </c>
    </row>
    <row r="56" spans="1:11" x14ac:dyDescent="0.3">
      <c r="A56" s="13">
        <v>49</v>
      </c>
      <c r="B56" s="18" t="s">
        <v>66</v>
      </c>
      <c r="C56" s="13" t="s">
        <v>80</v>
      </c>
      <c r="D56" s="13">
        <v>1</v>
      </c>
      <c r="E56" s="14">
        <v>231.48</v>
      </c>
      <c r="F56" s="15">
        <v>220</v>
      </c>
      <c r="G56" s="16">
        <v>225.74</v>
      </c>
      <c r="H56" s="10">
        <f t="shared" si="4"/>
        <v>225.74</v>
      </c>
      <c r="I56" s="6">
        <f t="shared" si="5"/>
        <v>5.7399999999999949</v>
      </c>
      <c r="J56" s="6">
        <f t="shared" si="6"/>
        <v>2.542748294498093</v>
      </c>
      <c r="K56" s="17">
        <f t="shared" si="7"/>
        <v>225.74</v>
      </c>
    </row>
    <row r="57" spans="1:11" x14ac:dyDescent="0.3">
      <c r="A57" s="13">
        <v>50</v>
      </c>
      <c r="B57" s="18" t="s">
        <v>67</v>
      </c>
      <c r="C57" s="13" t="s">
        <v>80</v>
      </c>
      <c r="D57" s="13">
        <v>1</v>
      </c>
      <c r="E57" s="14">
        <v>182.76</v>
      </c>
      <c r="F57" s="15">
        <v>185</v>
      </c>
      <c r="G57" s="16">
        <v>183.88</v>
      </c>
      <c r="H57" s="10">
        <f t="shared" si="4"/>
        <v>183.88</v>
      </c>
      <c r="I57" s="6">
        <f t="shared" si="5"/>
        <v>1.1200000000000045</v>
      </c>
      <c r="J57" s="6">
        <f t="shared" si="6"/>
        <v>0.60909288666521888</v>
      </c>
      <c r="K57" s="17">
        <f t="shared" si="7"/>
        <v>183.88</v>
      </c>
    </row>
    <row r="58" spans="1:11" x14ac:dyDescent="0.3">
      <c r="A58" s="13">
        <v>51</v>
      </c>
      <c r="B58" s="18" t="s">
        <v>68</v>
      </c>
      <c r="C58" s="13" t="s">
        <v>80</v>
      </c>
      <c r="D58" s="13">
        <v>1</v>
      </c>
      <c r="E58" s="14">
        <v>205.8</v>
      </c>
      <c r="F58" s="15">
        <v>200</v>
      </c>
      <c r="G58" s="16">
        <v>202.9</v>
      </c>
      <c r="H58" s="10">
        <f t="shared" si="4"/>
        <v>202.9</v>
      </c>
      <c r="I58" s="6">
        <f t="shared" si="5"/>
        <v>2.9000000000000057</v>
      </c>
      <c r="J58" s="6">
        <f t="shared" si="6"/>
        <v>1.4292755051749657</v>
      </c>
      <c r="K58" s="17">
        <f t="shared" si="7"/>
        <v>202.9</v>
      </c>
    </row>
    <row r="59" spans="1:11" x14ac:dyDescent="0.3">
      <c r="A59" s="13">
        <v>52</v>
      </c>
      <c r="B59" s="18" t="s">
        <v>69</v>
      </c>
      <c r="C59" s="13" t="s">
        <v>80</v>
      </c>
      <c r="D59" s="13">
        <v>1</v>
      </c>
      <c r="E59" s="14">
        <v>182.76</v>
      </c>
      <c r="F59" s="15">
        <v>185</v>
      </c>
      <c r="G59" s="16">
        <v>183.88</v>
      </c>
      <c r="H59" s="10">
        <f t="shared" si="4"/>
        <v>183.88</v>
      </c>
      <c r="I59" s="6">
        <f t="shared" si="5"/>
        <v>1.1200000000000045</v>
      </c>
      <c r="J59" s="6">
        <f t="shared" si="6"/>
        <v>0.60909288666521888</v>
      </c>
      <c r="K59" s="17">
        <f t="shared" si="7"/>
        <v>183.88</v>
      </c>
    </row>
    <row r="60" spans="1:11" x14ac:dyDescent="0.3">
      <c r="A60" s="13">
        <v>53</v>
      </c>
      <c r="B60" s="18" t="s">
        <v>70</v>
      </c>
      <c r="C60" s="13" t="s">
        <v>80</v>
      </c>
      <c r="D60" s="13">
        <v>1</v>
      </c>
      <c r="E60" s="14">
        <v>205.8</v>
      </c>
      <c r="F60" s="15">
        <v>200</v>
      </c>
      <c r="G60" s="16">
        <v>202.9</v>
      </c>
      <c r="H60" s="10">
        <f t="shared" si="4"/>
        <v>202.9</v>
      </c>
      <c r="I60" s="6">
        <f t="shared" si="5"/>
        <v>2.9000000000000057</v>
      </c>
      <c r="J60" s="6">
        <f t="shared" si="6"/>
        <v>1.4292755051749657</v>
      </c>
      <c r="K60" s="17">
        <f t="shared" si="7"/>
        <v>202.9</v>
      </c>
    </row>
    <row r="61" spans="1:11" x14ac:dyDescent="0.3">
      <c r="A61" s="13">
        <v>54</v>
      </c>
      <c r="B61" s="18" t="s">
        <v>71</v>
      </c>
      <c r="C61" s="13" t="s">
        <v>80</v>
      </c>
      <c r="D61" s="13">
        <v>1</v>
      </c>
      <c r="E61" s="14">
        <v>182.76</v>
      </c>
      <c r="F61" s="15">
        <v>185</v>
      </c>
      <c r="G61" s="16">
        <v>183.88</v>
      </c>
      <c r="H61" s="10">
        <f t="shared" si="4"/>
        <v>183.88</v>
      </c>
      <c r="I61" s="6">
        <f t="shared" si="5"/>
        <v>1.1200000000000045</v>
      </c>
      <c r="J61" s="6">
        <f t="shared" si="6"/>
        <v>0.60909288666521888</v>
      </c>
      <c r="K61" s="17">
        <f t="shared" si="7"/>
        <v>183.88</v>
      </c>
    </row>
    <row r="62" spans="1:11" x14ac:dyDescent="0.3">
      <c r="A62" s="13">
        <v>55</v>
      </c>
      <c r="B62" s="18" t="s">
        <v>72</v>
      </c>
      <c r="C62" s="13" t="s">
        <v>80</v>
      </c>
      <c r="D62" s="13">
        <v>1</v>
      </c>
      <c r="E62" s="14">
        <v>185.4</v>
      </c>
      <c r="F62" s="15">
        <v>185</v>
      </c>
      <c r="G62" s="16">
        <v>185.2</v>
      </c>
      <c r="H62" s="10">
        <f t="shared" si="4"/>
        <v>185.2</v>
      </c>
      <c r="I62" s="6">
        <f t="shared" si="5"/>
        <v>0.20000000000000284</v>
      </c>
      <c r="J62" s="6">
        <f t="shared" si="6"/>
        <v>0.10799136069114626</v>
      </c>
      <c r="K62" s="17">
        <f t="shared" si="7"/>
        <v>185.2</v>
      </c>
    </row>
    <row r="63" spans="1:11" x14ac:dyDescent="0.3">
      <c r="A63" s="13">
        <v>56</v>
      </c>
      <c r="B63" s="18" t="s">
        <v>73</v>
      </c>
      <c r="C63" s="13" t="s">
        <v>17</v>
      </c>
      <c r="D63" s="13">
        <v>1</v>
      </c>
      <c r="E63" s="14">
        <v>272.04000000000002</v>
      </c>
      <c r="F63" s="15">
        <v>180</v>
      </c>
      <c r="G63" s="16">
        <v>226.02</v>
      </c>
      <c r="H63" s="10">
        <f t="shared" si="4"/>
        <v>226.02</v>
      </c>
      <c r="I63" s="6">
        <f t="shared" si="5"/>
        <v>46.02000000000001</v>
      </c>
      <c r="J63" s="6">
        <f t="shared" si="6"/>
        <v>20.361029997345369</v>
      </c>
      <c r="K63" s="17">
        <f t="shared" si="7"/>
        <v>226.02</v>
      </c>
    </row>
    <row r="64" spans="1:11" x14ac:dyDescent="0.3">
      <c r="A64" s="13">
        <v>57</v>
      </c>
      <c r="B64" s="18" t="s">
        <v>74</v>
      </c>
      <c r="C64" s="13" t="s">
        <v>17</v>
      </c>
      <c r="D64" s="13">
        <v>1</v>
      </c>
      <c r="E64" s="14">
        <v>404.76</v>
      </c>
      <c r="F64" s="15">
        <v>370</v>
      </c>
      <c r="G64" s="16">
        <v>387.38</v>
      </c>
      <c r="H64" s="10">
        <f t="shared" si="4"/>
        <v>387.38</v>
      </c>
      <c r="I64" s="6">
        <f t="shared" si="5"/>
        <v>17.379999999999995</v>
      </c>
      <c r="J64" s="6">
        <f t="shared" si="6"/>
        <v>4.4865506737570326</v>
      </c>
      <c r="K64" s="17">
        <f t="shared" si="7"/>
        <v>387.38</v>
      </c>
    </row>
    <row r="65" spans="1:11" x14ac:dyDescent="0.3">
      <c r="A65" s="13">
        <v>58</v>
      </c>
      <c r="B65" s="18" t="s">
        <v>75</v>
      </c>
      <c r="C65" s="13" t="s">
        <v>17</v>
      </c>
      <c r="D65" s="13">
        <v>1</v>
      </c>
      <c r="E65" s="14">
        <v>507.6</v>
      </c>
      <c r="F65" s="15">
        <v>390</v>
      </c>
      <c r="G65" s="16">
        <v>448.8</v>
      </c>
      <c r="H65" s="10">
        <f t="shared" si="4"/>
        <v>448.8</v>
      </c>
      <c r="I65" s="6">
        <f t="shared" si="5"/>
        <v>58.799999999999528</v>
      </c>
      <c r="J65" s="6">
        <f t="shared" si="6"/>
        <v>13.10160427807476</v>
      </c>
      <c r="K65" s="17">
        <f t="shared" si="7"/>
        <v>448.8</v>
      </c>
    </row>
    <row r="66" spans="1:11" x14ac:dyDescent="0.3">
      <c r="A66" s="13">
        <v>59</v>
      </c>
      <c r="B66" s="18" t="s">
        <v>76</v>
      </c>
      <c r="C66" s="13" t="s">
        <v>17</v>
      </c>
      <c r="D66" s="13">
        <v>1</v>
      </c>
      <c r="E66" s="14">
        <v>684.96</v>
      </c>
      <c r="F66" s="15">
        <v>450</v>
      </c>
      <c r="G66" s="16">
        <v>567.48</v>
      </c>
      <c r="H66" s="10">
        <f t="shared" si="4"/>
        <v>567.48</v>
      </c>
      <c r="I66" s="6">
        <f t="shared" si="5"/>
        <v>117.48000000000003</v>
      </c>
      <c r="J66" s="6">
        <f t="shared" si="6"/>
        <v>20.702051173609647</v>
      </c>
      <c r="K66" s="17">
        <f t="shared" si="7"/>
        <v>567.48</v>
      </c>
    </row>
    <row r="67" spans="1:11" x14ac:dyDescent="0.3">
      <c r="A67" s="13">
        <v>60</v>
      </c>
      <c r="B67" s="18" t="s">
        <v>77</v>
      </c>
      <c r="C67" s="13" t="s">
        <v>17</v>
      </c>
      <c r="D67" s="13">
        <v>1</v>
      </c>
      <c r="E67" s="14">
        <v>819</v>
      </c>
      <c r="F67" s="15">
        <v>700</v>
      </c>
      <c r="G67" s="16">
        <v>759.5</v>
      </c>
      <c r="H67" s="10">
        <f t="shared" si="4"/>
        <v>759.5</v>
      </c>
      <c r="I67" s="6">
        <f t="shared" si="5"/>
        <v>59.5</v>
      </c>
      <c r="J67" s="6">
        <f t="shared" si="6"/>
        <v>7.8341013824884786</v>
      </c>
      <c r="K67" s="17">
        <f t="shared" si="7"/>
        <v>759.5</v>
      </c>
    </row>
    <row r="68" spans="1:11" x14ac:dyDescent="0.3">
      <c r="A68" s="13">
        <v>61</v>
      </c>
      <c r="B68" s="18" t="s">
        <v>78</v>
      </c>
      <c r="C68" s="13" t="s">
        <v>17</v>
      </c>
      <c r="D68" s="13">
        <v>1</v>
      </c>
      <c r="E68" s="14">
        <v>952.92</v>
      </c>
      <c r="F68" s="15">
        <v>800</v>
      </c>
      <c r="G68" s="16">
        <v>876.46</v>
      </c>
      <c r="H68" s="10">
        <f t="shared" si="4"/>
        <v>876.46</v>
      </c>
      <c r="I68" s="6">
        <f t="shared" si="5"/>
        <v>76.45999999999998</v>
      </c>
      <c r="J68" s="6">
        <f t="shared" si="6"/>
        <v>8.723729548410649</v>
      </c>
      <c r="K68" s="17">
        <f t="shared" si="7"/>
        <v>876.46</v>
      </c>
    </row>
    <row r="69" spans="1:11" x14ac:dyDescent="0.3">
      <c r="A69" s="13">
        <v>62</v>
      </c>
      <c r="B69" s="18" t="s">
        <v>79</v>
      </c>
      <c r="C69" s="13" t="s">
        <v>17</v>
      </c>
      <c r="D69" s="13">
        <v>1</v>
      </c>
      <c r="E69" s="14">
        <v>1101.8399999999999</v>
      </c>
      <c r="F69" s="15">
        <v>900</v>
      </c>
      <c r="G69" s="16">
        <v>1000.92</v>
      </c>
      <c r="H69" s="10">
        <f t="shared" si="4"/>
        <v>1000.92</v>
      </c>
      <c r="I69" s="6">
        <f t="shared" si="5"/>
        <v>100.91999999999996</v>
      </c>
      <c r="J69" s="6">
        <f t="shared" si="6"/>
        <v>10.082723894017501</v>
      </c>
      <c r="K69" s="17">
        <f t="shared" si="7"/>
        <v>1000.92</v>
      </c>
    </row>
    <row r="70" spans="1:11" ht="15.75" customHeight="1" x14ac:dyDescent="0.3">
      <c r="A70" s="42" t="s">
        <v>12</v>
      </c>
      <c r="B70" s="43"/>
      <c r="C70" s="43"/>
      <c r="D70" s="43"/>
      <c r="E70" s="44"/>
      <c r="F70" s="44"/>
      <c r="G70" s="44"/>
      <c r="H70" s="44"/>
      <c r="I70" s="44"/>
      <c r="J70" s="45"/>
      <c r="K70" s="8">
        <f>SUM(K8:K69)</f>
        <v>18404.299999999988</v>
      </c>
    </row>
    <row r="71" spans="1:11" ht="18.75" customHeight="1" x14ac:dyDescent="0.3">
      <c r="B71" s="11" t="s">
        <v>83</v>
      </c>
      <c r="C71" s="11"/>
      <c r="D71" s="11"/>
      <c r="E71" s="11"/>
      <c r="F71" s="11"/>
      <c r="G71" s="11"/>
      <c r="H71" s="11"/>
    </row>
    <row r="72" spans="1:11" ht="18.75" customHeight="1" x14ac:dyDescent="0.3">
      <c r="B72" s="11" t="s">
        <v>85</v>
      </c>
      <c r="C72" s="11"/>
      <c r="D72" s="11"/>
      <c r="E72" s="11"/>
      <c r="F72" s="11"/>
      <c r="G72" s="11"/>
      <c r="H72" s="11"/>
    </row>
    <row r="73" spans="1:11" ht="18.75" customHeight="1" x14ac:dyDescent="0.3">
      <c r="B73" s="11" t="s">
        <v>86</v>
      </c>
      <c r="C73" s="11"/>
      <c r="D73" s="11"/>
      <c r="E73" s="11"/>
      <c r="F73" s="11"/>
      <c r="G73" s="11"/>
      <c r="H73" s="11"/>
    </row>
    <row r="74" spans="1:11" ht="18.75" customHeight="1" x14ac:dyDescent="0.3">
      <c r="B74" s="11" t="s">
        <v>87</v>
      </c>
      <c r="C74" s="11"/>
      <c r="D74" s="11"/>
      <c r="E74" s="11"/>
      <c r="F74" s="11"/>
      <c r="G74" s="11"/>
      <c r="H74" s="11"/>
    </row>
    <row r="75" spans="1:11" ht="81" customHeight="1" x14ac:dyDescent="0.3">
      <c r="B75" s="46" t="s">
        <v>84</v>
      </c>
      <c r="C75" s="46"/>
      <c r="D75" s="46"/>
      <c r="E75" s="46"/>
      <c r="F75" s="46"/>
      <c r="G75" s="46"/>
      <c r="H75" s="46"/>
      <c r="I75" s="46"/>
      <c r="J75" s="46"/>
      <c r="K75" s="46"/>
    </row>
    <row r="76" spans="1:11" s="11" customFormat="1" ht="18.75" customHeight="1" x14ac:dyDescent="0.3"/>
    <row r="77" spans="1:11" s="11" customFormat="1" ht="18.75" customHeight="1" x14ac:dyDescent="0.3"/>
    <row r="78" spans="1:11" ht="18.75" customHeight="1" x14ac:dyDescent="0.3">
      <c r="B78" s="11"/>
      <c r="C78" s="11"/>
      <c r="D78" s="11"/>
      <c r="E78" s="11"/>
      <c r="F78" s="11"/>
      <c r="G78" s="11"/>
      <c r="H78" s="11"/>
    </row>
    <row r="79" spans="1:11" ht="18.75" customHeight="1" x14ac:dyDescent="0.3">
      <c r="B79" s="11"/>
    </row>
    <row r="80" spans="1:11" ht="18.75" customHeight="1" x14ac:dyDescent="0.3">
      <c r="B80" s="11"/>
    </row>
    <row r="81" spans="2:10" ht="18.75" customHeight="1" x14ac:dyDescent="0.3">
      <c r="B81" s="11"/>
    </row>
    <row r="83" spans="2:10" ht="117" customHeight="1" x14ac:dyDescent="0.3">
      <c r="B83" s="19"/>
      <c r="C83" s="19"/>
      <c r="D83" s="19"/>
      <c r="E83" s="19"/>
      <c r="F83" s="19"/>
      <c r="G83" s="19"/>
      <c r="H83" s="19"/>
      <c r="I83" s="19"/>
      <c r="J83" s="19"/>
    </row>
  </sheetData>
  <mergeCells count="13">
    <mergeCell ref="B83:J83"/>
    <mergeCell ref="A1:J1"/>
    <mergeCell ref="A2:B2"/>
    <mergeCell ref="C2:K2"/>
    <mergeCell ref="A3:B3"/>
    <mergeCell ref="C3:K3"/>
    <mergeCell ref="A4:B4"/>
    <mergeCell ref="C4:K4"/>
    <mergeCell ref="A5:B5"/>
    <mergeCell ref="C5:K5"/>
    <mergeCell ref="A6:K6"/>
    <mergeCell ref="A70:J70"/>
    <mergeCell ref="B75:K75"/>
  </mergeCells>
  <pageMargins left="0" right="0" top="0" bottom="0" header="0.31496062992125984" footer="0.31496062992125984"/>
  <pageSetup paperSize="9" scale="3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0" workbookViewId="0">
      <selection activeCell="D66" sqref="D5:D6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Жук Александр Александрович</cp:lastModifiedBy>
  <cp:lastPrinted>2024-03-13T10:07:55Z</cp:lastPrinted>
  <dcterms:created xsi:type="dcterms:W3CDTF">2017-07-07T10:59:11Z</dcterms:created>
  <dcterms:modified xsi:type="dcterms:W3CDTF">2024-04-05T10:13:08Z</dcterms:modified>
</cp:coreProperties>
</file>