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14385" yWindow="-15" windowWidth="14460" windowHeight="12735"/>
  </bookViews>
  <sheets>
    <sheet name="песок и щебень" sheetId="23" r:id="rId1"/>
  </sheets>
  <definedNames>
    <definedName name="_xlnm.Print_Area" localSheetId="0">'песок и щебень'!$A$1:$O$17</definedName>
  </definedNames>
  <calcPr calcId="125725"/>
</workbook>
</file>

<file path=xl/calcChain.xml><?xml version="1.0" encoding="utf-8"?>
<calcChain xmlns="http://schemas.openxmlformats.org/spreadsheetml/2006/main">
  <c r="L9" i="23"/>
  <c r="M9" s="1"/>
  <c r="N9" s="1"/>
  <c r="O9" s="1"/>
  <c r="O10" s="1"/>
  <c r="I9"/>
  <c r="J9" s="1"/>
  <c r="K9" s="1"/>
  <c r="M10" l="1"/>
  <c r="N10"/>
</calcChain>
</file>

<file path=xl/sharedStrings.xml><?xml version="1.0" encoding="utf-8"?>
<sst xmlns="http://schemas.openxmlformats.org/spreadsheetml/2006/main" count="38" uniqueCount="38">
  <si>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</si>
  <si>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</si>
  <si>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</si>
  <si>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</si>
  <si>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</si>
  <si>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</si>
  <si>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</si>
  <si>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</si>
  <si>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</si>
  <si>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</si>
  <si>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</si>
  <si>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</si>
  <si>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</si>
  <si>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</si>
  <si>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</si>
  <si>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</si>
  <si>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</si>
  <si>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</si>
  <si>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</si>
  <si>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</si>
  <si>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</si>
  <si>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</si>
  <si>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</si>
  <si>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</si>
  <si>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</si>
  <si>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</si>
  <si>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</si>
  <si>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</si>
  <si>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Инженер ОМТС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</si>
  <si>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</si>
  <si>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шт</t>
  </si>
  <si>
    <t>Поставкапункта автоматического регулирования напряжения (ПАРН)</t>
  </si>
  <si>
    <t>Пункт автоматического регулирования напряжения (ПАРН)</t>
  </si>
  <si>
    <t>Шевчук Г.А./_____________/</t>
  </si>
  <si>
    <t xml:space="preserve">Итого НМЦ суммы цен за единицу ТРУ устанавливается в размере: 9 070 075,00
</t>
  </si>
  <si>
    <t>27.11.42.000</t>
  </si>
  <si>
    <t>до 31 марта 2025г.</t>
  </si>
  <si>
    <t xml:space="preserve">Дата подготовки обоснования НМЦ  20.06.2025г. </t>
  </si>
</sst>
</file>

<file path=xl/styles.xml><?xml version="1.0" encoding="utf-8"?>
<styleSheet xmlns="http://schemas.openxmlformats.org/spreadsheetml/2006/main">
  <numFmts count="1">
    <numFmt numFmtId="164" formatCode="0.0000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tabSelected="1" view="pageBreakPreview" zoomScale="90" zoomScaleNormal="112" zoomScaleSheetLayoutView="90" workbookViewId="0">
      <selection activeCell="A13" sqref="A13:O13"/>
    </sheetView>
  </sheetViews>
  <sheetFormatPr defaultRowHeight="15"/>
  <cols>
    <col min="1" max="1" width="7.5703125" style="1" customWidth="1"/>
    <col min="2" max="2" width="34.85546875" style="42" customWidth="1"/>
    <col min="3" max="3" width="12.42578125" style="1" customWidth="1"/>
    <col min="4" max="4" width="8.140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18.42578125" style="3" customWidth="1"/>
    <col min="17" max="17" width="0.85546875" style="3" customWidth="1"/>
    <col min="18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3" ht="16.5" customHeight="1">
      <c r="A1" s="15"/>
      <c r="B1" s="40"/>
      <c r="C1" s="15"/>
      <c r="D1" s="15"/>
      <c r="E1" s="15"/>
      <c r="F1" s="16" t="s">
        <v>20</v>
      </c>
      <c r="G1" s="17"/>
      <c r="H1" s="17"/>
      <c r="I1" s="15"/>
      <c r="J1" s="15"/>
      <c r="K1" s="15"/>
      <c r="L1" s="58" t="s">
        <v>7</v>
      </c>
      <c r="M1" s="59"/>
      <c r="N1" s="59"/>
      <c r="O1" s="59"/>
    </row>
    <row r="2" spans="1:23" ht="20.25" customHeight="1">
      <c r="A2" s="4"/>
      <c r="B2" s="68" t="s">
        <v>11</v>
      </c>
      <c r="C2" s="68"/>
      <c r="D2" s="4"/>
      <c r="E2" s="68" t="s">
        <v>31</v>
      </c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23" ht="36.75" customHeight="1">
      <c r="A3" s="4"/>
      <c r="B3" s="68" t="s">
        <v>12</v>
      </c>
      <c r="C3" s="68"/>
      <c r="D3" s="4"/>
      <c r="E3" s="68" t="s">
        <v>13</v>
      </c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3" ht="33" customHeight="1">
      <c r="A4" s="4"/>
      <c r="B4" s="68" t="s">
        <v>14</v>
      </c>
      <c r="C4" s="68"/>
      <c r="D4" s="4"/>
      <c r="E4" s="68" t="s">
        <v>36</v>
      </c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23" ht="22.5" customHeight="1">
      <c r="A5" s="68" t="s">
        <v>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23" ht="53.25" customHeight="1">
      <c r="A6" s="4"/>
      <c r="B6" s="68" t="s">
        <v>16</v>
      </c>
      <c r="C6" s="68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23" ht="39" customHeight="1">
      <c r="A7" s="60" t="s">
        <v>0</v>
      </c>
      <c r="B7" s="62" t="s">
        <v>25</v>
      </c>
      <c r="C7" s="64" t="s">
        <v>24</v>
      </c>
      <c r="D7" s="60" t="s">
        <v>1</v>
      </c>
      <c r="E7" s="60" t="s">
        <v>2</v>
      </c>
      <c r="F7" s="65" t="s">
        <v>27</v>
      </c>
      <c r="G7" s="66"/>
      <c r="H7" s="67"/>
      <c r="I7" s="53" t="s">
        <v>21</v>
      </c>
      <c r="J7" s="54"/>
      <c r="K7" s="55"/>
      <c r="L7" s="69" t="s">
        <v>22</v>
      </c>
      <c r="M7" s="70"/>
      <c r="N7" s="70"/>
      <c r="O7" s="70"/>
    </row>
    <row r="8" spans="1:23" ht="159" customHeight="1">
      <c r="A8" s="61"/>
      <c r="B8" s="63"/>
      <c r="C8" s="64"/>
      <c r="D8" s="60"/>
      <c r="E8" s="60"/>
      <c r="F8" s="18" t="s">
        <v>8</v>
      </c>
      <c r="G8" s="18" t="s">
        <v>9</v>
      </c>
      <c r="H8" s="18" t="s">
        <v>10</v>
      </c>
      <c r="I8" s="19" t="s">
        <v>3</v>
      </c>
      <c r="J8" s="19" t="s">
        <v>4</v>
      </c>
      <c r="K8" s="19" t="s">
        <v>29</v>
      </c>
      <c r="L8" s="20" t="s">
        <v>23</v>
      </c>
      <c r="M8" s="21" t="s">
        <v>5</v>
      </c>
      <c r="N8" s="21" t="s">
        <v>6</v>
      </c>
      <c r="O8" s="22" t="s">
        <v>26</v>
      </c>
      <c r="P8" s="10"/>
      <c r="Q8" s="10"/>
      <c r="R8" s="10"/>
      <c r="S8" s="10"/>
      <c r="T8" s="10"/>
      <c r="U8" s="10"/>
    </row>
    <row r="9" spans="1:23" ht="33.75" customHeight="1">
      <c r="A9" s="23">
        <v>1</v>
      </c>
      <c r="B9" s="38" t="s">
        <v>32</v>
      </c>
      <c r="C9" s="39" t="s">
        <v>35</v>
      </c>
      <c r="D9" s="24" t="s">
        <v>30</v>
      </c>
      <c r="E9" s="25">
        <v>1</v>
      </c>
      <c r="F9" s="13">
        <v>8730600</v>
      </c>
      <c r="G9" s="13">
        <v>9340220</v>
      </c>
      <c r="H9" s="14">
        <v>9139405</v>
      </c>
      <c r="I9" s="46">
        <f>AVERAGE(F9:H9)</f>
        <v>9070075</v>
      </c>
      <c r="J9" s="47">
        <f t="shared" ref="J9" si="0">SQRT(((SUM((POWER(H9-I9,2)),(POWER(G9-I9,2)),(POWER(F9-I9,2)))/(COLUMNS(F9:H9)-1))))</f>
        <v>310667.22191921051</v>
      </c>
      <c r="K9" s="71">
        <f>J9/I9*100</f>
        <v>3.4251891182731176</v>
      </c>
      <c r="L9" s="26">
        <f>((E9/3)*(SUM(F9:H9)))</f>
        <v>9070075</v>
      </c>
      <c r="M9" s="26">
        <f t="shared" ref="M9" si="1">L9/E9</f>
        <v>9070075</v>
      </c>
      <c r="N9" s="26">
        <f t="shared" ref="N9" si="2">ROUNDDOWN(M9,2)</f>
        <v>9070075</v>
      </c>
      <c r="O9" s="26">
        <f t="shared" ref="O9" si="3">N9*E9</f>
        <v>9070075</v>
      </c>
      <c r="P9" s="10"/>
      <c r="Q9" s="10">
        <v>1.2</v>
      </c>
      <c r="R9" s="10"/>
      <c r="S9" s="10"/>
      <c r="T9" s="10"/>
      <c r="U9" s="10"/>
      <c r="W9" s="7"/>
    </row>
    <row r="10" spans="1:23" ht="21.75" customHeight="1" thickBot="1">
      <c r="A10" s="27"/>
      <c r="B10" s="41"/>
      <c r="C10" s="27"/>
      <c r="D10" s="24"/>
      <c r="E10" s="25"/>
      <c r="F10" s="28"/>
      <c r="G10" s="28"/>
      <c r="H10" s="28"/>
      <c r="I10" s="29"/>
      <c r="J10" s="30"/>
      <c r="K10" s="30"/>
      <c r="L10" s="31"/>
      <c r="M10" s="43">
        <f>SUM(M9:M9)</f>
        <v>9070075</v>
      </c>
      <c r="N10" s="44">
        <f>SUM(N9:N9)</f>
        <v>9070075</v>
      </c>
      <c r="O10" s="44">
        <f>SUM(O9:O9)</f>
        <v>9070075</v>
      </c>
      <c r="P10" s="11"/>
      <c r="Q10" s="10">
        <v>1.2</v>
      </c>
      <c r="R10" s="11"/>
      <c r="S10" s="11"/>
      <c r="T10" s="11"/>
      <c r="U10" s="11"/>
      <c r="W10" s="7">
        <v>1.2</v>
      </c>
    </row>
    <row r="11" spans="1:23" ht="12.7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23" ht="15.75">
      <c r="A12" s="51"/>
      <c r="B12" s="51"/>
      <c r="C12" s="51"/>
      <c r="D12" s="32"/>
      <c r="E12" s="32"/>
      <c r="F12" s="52"/>
      <c r="G12" s="52"/>
      <c r="H12" s="52"/>
      <c r="I12" s="52"/>
      <c r="J12" s="52"/>
      <c r="K12" s="45"/>
      <c r="L12" s="15"/>
      <c r="M12" s="17"/>
      <c r="N12" s="17"/>
      <c r="O12" s="15"/>
    </row>
    <row r="13" spans="1:23" ht="21.75" customHeight="1">
      <c r="A13" s="48" t="s">
        <v>34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9"/>
      <c r="Q13" s="9"/>
      <c r="R13" s="9"/>
      <c r="S13" s="9"/>
      <c r="T13" s="9"/>
      <c r="U13" s="9"/>
    </row>
    <row r="14" spans="1:23" ht="20.25" customHeight="1">
      <c r="A14" s="57" t="s">
        <v>37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8"/>
      <c r="Q14" s="8"/>
      <c r="R14" s="8"/>
      <c r="S14" s="8"/>
      <c r="T14" s="8"/>
      <c r="U14" s="8"/>
    </row>
    <row r="15" spans="1:23" ht="24.75" customHeight="1">
      <c r="A15" s="33"/>
      <c r="B15" s="48" t="s">
        <v>17</v>
      </c>
      <c r="C15" s="49"/>
      <c r="D15" s="32"/>
      <c r="E15" s="52" t="s">
        <v>28</v>
      </c>
      <c r="F15" s="52"/>
      <c r="G15" s="34"/>
      <c r="H15" s="52" t="s">
        <v>33</v>
      </c>
      <c r="I15" s="52"/>
      <c r="J15" s="52"/>
      <c r="K15" s="45"/>
      <c r="L15" s="15"/>
      <c r="M15" s="17"/>
      <c r="N15" s="17"/>
      <c r="O15" s="15"/>
    </row>
    <row r="16" spans="1:23" ht="22.5" customHeight="1">
      <c r="A16" s="33"/>
      <c r="B16" s="49"/>
      <c r="C16" s="49"/>
      <c r="D16" s="32"/>
      <c r="E16" s="52" t="s">
        <v>18</v>
      </c>
      <c r="F16" s="52"/>
      <c r="G16" s="34"/>
      <c r="H16" s="52" t="s">
        <v>19</v>
      </c>
      <c r="I16" s="52"/>
      <c r="J16" s="52"/>
      <c r="K16" s="45"/>
      <c r="L16" s="15"/>
      <c r="M16" s="17"/>
      <c r="N16" s="17"/>
      <c r="O16" s="15"/>
    </row>
    <row r="17" spans="1:15" ht="15.75">
      <c r="A17" s="56"/>
      <c r="B17" s="56"/>
      <c r="C17" s="56"/>
      <c r="D17" s="56"/>
      <c r="E17" s="35"/>
      <c r="F17" s="36"/>
      <c r="G17" s="6"/>
      <c r="H17" s="37"/>
      <c r="I17" s="2"/>
      <c r="J17" s="2"/>
      <c r="K17" s="2"/>
      <c r="L17" s="2"/>
      <c r="M17" s="12"/>
      <c r="N17" s="12"/>
      <c r="O17" s="2"/>
    </row>
  </sheetData>
  <mergeCells count="28"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  <mergeCell ref="A17:D17"/>
    <mergeCell ref="A14:O14"/>
    <mergeCell ref="B15:C16"/>
    <mergeCell ref="E15:F15"/>
    <mergeCell ref="H15:J15"/>
    <mergeCell ref="E16:F16"/>
    <mergeCell ref="H16:J16"/>
    <mergeCell ref="A13:O13"/>
    <mergeCell ref="A11:O11"/>
    <mergeCell ref="A12:C12"/>
    <mergeCell ref="F12:J12"/>
    <mergeCell ref="I7:K7"/>
  </mergeCells>
  <pageMargins left="0.16" right="0.16" top="0.32" bottom="0.24" header="0.22" footer="0.19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песок и щебень</vt:lpstr>
      <vt:lpstr>'песок и щебень'!Область_печати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apaporotniy</cp:lastModifiedBy>
  <cp:lastPrinted>2023-10-17T09:01:43Z</cp:lastPrinted>
  <dcterms:created xsi:type="dcterms:W3CDTF">2014-01-28T13:50:42Z</dcterms:created>
  <dcterms:modified xsi:type="dcterms:W3CDTF">2024-06-20T08:57:41Z</dcterms:modified>
</cp:coreProperties>
</file>