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20" i="1" s="1"/>
  <c r="I21" i="1" l="1"/>
  <c r="I18" i="1"/>
  <c r="I19" i="1"/>
  <c r="I27" i="1"/>
  <c r="I28" i="1" s="1"/>
  <c r="I24" i="1" l="1"/>
  <c r="I23" i="1"/>
  <c r="I26" i="1"/>
  <c r="I22" i="1"/>
  <c r="I25" i="1"/>
</calcChain>
</file>

<file path=xl/sharedStrings.xml><?xml version="1.0" encoding="utf-8"?>
<sst xmlns="http://schemas.openxmlformats.org/spreadsheetml/2006/main" count="66" uniqueCount="51">
  <si>
    <t>«Адепт: Проект в 14.7»
© ООО «Адепт»</t>
  </si>
  <si>
    <t>на проектные (изыскательские) работы</t>
  </si>
  <si>
    <t>Наименование предприятия, здания, сооружения, стадии проектирования, этапа, вида проектных или изыскательских работ</t>
  </si>
  <si>
    <t>Наименование организации заказчика</t>
  </si>
  <si>
    <t>ООО "ДТС"</t>
  </si>
  <si>
    <t>№ пп</t>
  </si>
  <si>
    <t>Характеристика предприятия, здания, сооружения или виды работ</t>
  </si>
  <si>
    <t>Номер частей, глав, таблиц, процентов, параграфов и пунктов указаний к разделу Справочника базовых цен на проектные и изыскательские работы для строительства</t>
  </si>
  <si>
    <t xml:space="preserve">Расчет стоимости: (a+bx)*Ki, или (объем строительно-монтажных работ) * проц./100 или количество x цена </t>
  </si>
  <si>
    <t>Стоимость, руб.</t>
  </si>
  <si>
    <t>1</t>
  </si>
  <si>
    <t>Котельная, топливо - газ (мазут). Суммарная теплопроизводительность от 0,5 до 10 Гкал/ч.</t>
  </si>
  <si>
    <t/>
  </si>
  <si>
    <t>Коэффициенты</t>
  </si>
  <si>
    <t>Стадия: проектная документация</t>
  </si>
  <si>
    <t>Кст = 0.5</t>
  </si>
  <si>
    <t>инд.2 кв.2024 г.к 0.01.2001 на пр.раб.</t>
  </si>
  <si>
    <t>Ктек = 5,94
Письмо Минстроя России от 27.04.2024 №24796-АЛ/09</t>
  </si>
  <si>
    <t>Разделы документации (ПД) (72%)</t>
  </si>
  <si>
    <t>1. Пояснительная записка</t>
  </si>
  <si>
    <t>2. Схема планировочной организации земельного участка</t>
  </si>
  <si>
    <t>4. Конструктивные и объемно-планировочные решения</t>
  </si>
  <si>
    <t>5. Инженерное оборудование, сети, инженерно-технические мероприятия, технологические решения</t>
  </si>
  <si>
    <t>5.1. Система электроснабжения</t>
  </si>
  <si>
    <t>5.2. Система водоснабжения</t>
  </si>
  <si>
    <t>5.3. Система водоотведения</t>
  </si>
  <si>
    <t>5.4. Отопление, вентиляция и кондиционирование воздуха</t>
  </si>
  <si>
    <t>5.5. Система газоснабжения</t>
  </si>
  <si>
    <t>10. Смета на строительство</t>
  </si>
  <si>
    <t>5</t>
  </si>
  <si>
    <t>Итого по смете:</t>
  </si>
  <si>
    <t>6</t>
  </si>
  <si>
    <t>Составил:</t>
  </si>
  <si>
    <t>Проверил:</t>
  </si>
  <si>
    <t>Приложение №2 к договору№___________от______________</t>
  </si>
  <si>
    <t>Стоимость работ</t>
  </si>
  <si>
    <t>СБЦП 81-02-07-2001_0-0-15-1 Коммунальные инженерные сети и сооружения, 2012 г. Раздел 3. Таблица 15. Котельные, п.1
A=404,6  тыс.руб; B=180,92 тыс.руб;
Осн. показ. Х=2,58 (1 Гкал/ч) 
Количество = 1</t>
  </si>
  <si>
    <t>(A + B * Xзад) * Количество * суммаКст * Ктек
(404600 руб + 180920 руб * 2,58) * 0,5 * 5,94</t>
  </si>
  <si>
    <t>2% =51759,59 руб.</t>
  </si>
  <si>
    <t>2% = 51759,59 руб.</t>
  </si>
  <si>
    <t>11% =284677,76руб.</t>
  </si>
  <si>
    <t>50% =1293989,80руб.</t>
  </si>
  <si>
    <t>5% [из 50%] = 64699,49руб.</t>
  </si>
  <si>
    <t>10% [из 50%] =129398,98 руб.</t>
  </si>
  <si>
    <t>5% [из 50%] = 64699,49 руб.</t>
  </si>
  <si>
    <t>20% [из 50%] = 258797,96 руб.</t>
  </si>
  <si>
    <t>7% =181158,57 руб.</t>
  </si>
  <si>
    <t xml:space="preserve"> «Установка блочно-модульной котельной (3 МВт) по ул. Краснова, 11а в г.Донецк РО»</t>
  </si>
  <si>
    <t>НДС 20%</t>
  </si>
  <si>
    <t>Итого с понижающим коэффициентом (с НДС)</t>
  </si>
  <si>
    <t>Итого с понижающим коэффициентом (без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</si>
</sst>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%"/>
  </numFmts>
  <fonts count="8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NumberFormat="1" applyFont="1" applyAlignment="1">
      <alignment horizontal="right"/>
    </xf>
    <xf numFmtId="0" fontId="3" fillId="0" borderId="0" xfId="0" applyNumberFormat="1" applyFont="1" applyBorder="1" applyAlignment="1">
      <alignment horizontal="right" vertical="top"/>
    </xf>
    <xf numFmtId="4" fontId="3" fillId="0" borderId="0" xfId="0" applyNumberFormat="1" applyFont="1" applyBorder="1" applyAlignment="1">
      <alignment horizontal="right" vertical="top"/>
    </xf>
    <xf numFmtId="0" fontId="0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0" fontId="0" fillId="0" borderId="0" xfId="0" applyNumberForma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/>
    </xf>
    <xf numFmtId="4" fontId="0" fillId="0" borderId="0" xfId="0" applyNumberFormat="1" applyFont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right" vertical="top" wrapText="1"/>
    </xf>
    <xf numFmtId="0" fontId="0" fillId="0" borderId="8" xfId="0" applyNumberFormat="1" applyBorder="1" applyAlignment="1">
      <alignment horizontal="left" vertical="top" wrapText="1"/>
    </xf>
    <xf numFmtId="4" fontId="0" fillId="0" borderId="8" xfId="0" applyNumberFormat="1" applyFont="1" applyBorder="1" applyAlignment="1">
      <alignment horizontal="right" vertical="top" wrapText="1"/>
    </xf>
    <xf numFmtId="49" fontId="4" fillId="0" borderId="12" xfId="0" applyNumberFormat="1" applyFont="1" applyBorder="1" applyAlignment="1">
      <alignment horizontal="right" vertical="top" wrapText="1"/>
    </xf>
    <xf numFmtId="0" fontId="4" fillId="0" borderId="12" xfId="0" applyNumberFormat="1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right" vertical="top" wrapText="1"/>
    </xf>
    <xf numFmtId="49" fontId="4" fillId="0" borderId="16" xfId="0" applyNumberFormat="1" applyFont="1" applyBorder="1" applyAlignment="1">
      <alignment horizontal="right" vertical="top" wrapText="1"/>
    </xf>
    <xf numFmtId="0" fontId="0" fillId="0" borderId="16" xfId="0" applyNumberFormat="1" applyFont="1" applyBorder="1" applyAlignment="1">
      <alignment horizontal="left" vertical="top" wrapText="1"/>
    </xf>
    <xf numFmtId="4" fontId="0" fillId="0" borderId="16" xfId="0" applyNumberFormat="1" applyFont="1" applyBorder="1" applyAlignment="1">
      <alignment horizontal="right" vertical="top" wrapText="1"/>
    </xf>
    <xf numFmtId="0" fontId="4" fillId="0" borderId="16" xfId="0" applyNumberFormat="1" applyFont="1" applyBorder="1" applyAlignment="1">
      <alignment horizontal="left" vertical="top" wrapText="1"/>
    </xf>
    <xf numFmtId="4" fontId="4" fillId="0" borderId="16" xfId="0" applyNumberFormat="1" applyFont="1" applyBorder="1" applyAlignment="1">
      <alignment horizontal="right" vertical="top" wrapText="1"/>
    </xf>
    <xf numFmtId="0" fontId="0" fillId="2" borderId="16" xfId="0" applyNumberFormat="1" applyFont="1" applyFill="1" applyBorder="1" applyAlignment="1">
      <alignment horizontal="left" vertical="top" wrapText="1"/>
    </xf>
    <xf numFmtId="4" fontId="0" fillId="2" borderId="16" xfId="0" applyNumberFormat="1" applyFont="1" applyFill="1" applyBorder="1" applyAlignment="1">
      <alignment horizontal="right" vertical="top" wrapText="1"/>
    </xf>
    <xf numFmtId="49" fontId="4" fillId="0" borderId="20" xfId="0" applyNumberFormat="1" applyFont="1" applyBorder="1" applyAlignment="1">
      <alignment horizontal="right" vertical="top" wrapText="1"/>
    </xf>
    <xf numFmtId="4" fontId="4" fillId="0" borderId="20" xfId="0" applyNumberFormat="1" applyFont="1" applyBorder="1" applyAlignment="1">
      <alignment horizontal="right" vertical="top" wrapText="1"/>
    </xf>
    <xf numFmtId="0" fontId="0" fillId="0" borderId="0" xfId="0" applyNumberFormat="1" applyFont="1" applyAlignment="1">
      <alignment horizontal="left" vertical="top" wrapText="1"/>
    </xf>
    <xf numFmtId="0" fontId="4" fillId="0" borderId="22" xfId="0" applyNumberFormat="1" applyFont="1" applyBorder="1" applyAlignment="1">
      <alignment horizontal="left" vertical="top" wrapText="1"/>
    </xf>
    <xf numFmtId="0" fontId="0" fillId="0" borderId="22" xfId="0" applyNumberFormat="1" applyFont="1" applyBorder="1" applyAlignment="1">
      <alignment horizontal="left" vertical="top" wrapText="1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wrapText="1"/>
    </xf>
    <xf numFmtId="0" fontId="0" fillId="0" borderId="23" xfId="0" applyNumberFormat="1" applyFont="1" applyBorder="1" applyAlignment="1">
      <alignment horizontal="left" vertical="top" wrapText="1"/>
    </xf>
    <xf numFmtId="4" fontId="4" fillId="0" borderId="22" xfId="0" applyNumberFormat="1" applyFont="1" applyBorder="1" applyAlignment="1">
      <alignment horizontal="right" vertical="top" wrapText="1"/>
    </xf>
    <xf numFmtId="0" fontId="0" fillId="0" borderId="24" xfId="0" applyNumberFormat="1" applyFont="1" applyBorder="1" applyAlignment="1">
      <alignment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 vertical="top" wrapText="1"/>
    </xf>
    <xf numFmtId="0" fontId="5" fillId="2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top" wrapText="1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center" wrapText="1"/>
    </xf>
    <xf numFmtId="0" fontId="0" fillId="0" borderId="6" xfId="0" applyNumberFormat="1" applyFont="1" applyBorder="1" applyAlignment="1">
      <alignment horizontal="center" wrapText="1"/>
    </xf>
    <xf numFmtId="0" fontId="0" fillId="0" borderId="7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left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0" fillId="0" borderId="9" xfId="0" applyNumberFormat="1" applyFont="1" applyBorder="1" applyAlignment="1">
      <alignment horizontal="left" vertical="top" wrapText="1"/>
    </xf>
    <xf numFmtId="0" fontId="0" fillId="0" borderId="11" xfId="0" applyNumberFormat="1" applyFont="1" applyBorder="1" applyAlignment="1">
      <alignment horizontal="left" vertical="top" wrapText="1"/>
    </xf>
    <xf numFmtId="0" fontId="0" fillId="0" borderId="10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0" fontId="4" fillId="0" borderId="14" xfId="0" applyNumberFormat="1" applyFont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0" fontId="0" fillId="0" borderId="17" xfId="0" applyNumberFormat="1" applyFont="1" applyBorder="1" applyAlignment="1">
      <alignment horizontal="left" vertical="top" wrapText="1"/>
    </xf>
    <xf numFmtId="0" fontId="0" fillId="0" borderId="18" xfId="0" applyNumberFormat="1" applyFont="1" applyBorder="1" applyAlignment="1">
      <alignment horizontal="left" vertical="top" wrapText="1"/>
    </xf>
    <xf numFmtId="0" fontId="0" fillId="0" borderId="19" xfId="0" applyNumberFormat="1" applyFont="1" applyBorder="1" applyAlignment="1">
      <alignment horizontal="left" vertical="top" wrapText="1"/>
    </xf>
    <xf numFmtId="0" fontId="0" fillId="0" borderId="17" xfId="0" applyNumberFormat="1" applyBorder="1" applyAlignment="1">
      <alignment horizontal="left" vertical="top" wrapText="1"/>
    </xf>
    <xf numFmtId="0" fontId="4" fillId="0" borderId="17" xfId="0" applyNumberFormat="1" applyFont="1" applyBorder="1" applyAlignment="1">
      <alignment horizontal="left" vertical="top" wrapText="1"/>
    </xf>
    <xf numFmtId="0" fontId="4" fillId="0" borderId="18" xfId="0" applyNumberFormat="1" applyFont="1" applyBorder="1" applyAlignment="1">
      <alignment horizontal="left" vertical="top" wrapText="1"/>
    </xf>
    <xf numFmtId="0" fontId="4" fillId="0" borderId="19" xfId="0" applyNumberFormat="1" applyFont="1" applyBorder="1" applyAlignment="1">
      <alignment horizontal="left" vertical="top" wrapText="1"/>
    </xf>
    <xf numFmtId="0" fontId="0" fillId="2" borderId="17" xfId="0" applyNumberFormat="1" applyFont="1" applyFill="1" applyBorder="1" applyAlignment="1">
      <alignment horizontal="left" vertical="top" wrapText="1"/>
    </xf>
    <xf numFmtId="0" fontId="0" fillId="2" borderId="18" xfId="0" applyNumberFormat="1" applyFont="1" applyFill="1" applyBorder="1" applyAlignment="1">
      <alignment horizontal="left" vertical="top" wrapText="1"/>
    </xf>
    <xf numFmtId="0" fontId="0" fillId="2" borderId="19" xfId="0" applyNumberFormat="1" applyFont="1" applyFill="1" applyBorder="1" applyAlignment="1">
      <alignment horizontal="left" vertical="top" wrapText="1"/>
    </xf>
    <xf numFmtId="164" fontId="0" fillId="2" borderId="17" xfId="0" applyNumberFormat="1" applyFont="1" applyFill="1" applyBorder="1" applyAlignment="1">
      <alignment horizontal="left" vertical="top" wrapText="1"/>
    </xf>
    <xf numFmtId="164" fontId="0" fillId="2" borderId="19" xfId="0" applyNumberFormat="1" applyFont="1" applyFill="1" applyBorder="1" applyAlignment="1">
      <alignment horizontal="left" vertical="top" wrapText="1"/>
    </xf>
    <xf numFmtId="164" fontId="0" fillId="2" borderId="18" xfId="0" applyNumberFormat="1" applyFont="1" applyFill="1" applyBorder="1" applyAlignment="1">
      <alignment horizontal="left" vertical="top" wrapText="1"/>
    </xf>
    <xf numFmtId="0" fontId="4" fillId="0" borderId="20" xfId="0" applyNumberFormat="1" applyFont="1" applyBorder="1" applyAlignment="1">
      <alignment horizontal="left" vertical="top" wrapText="1"/>
    </xf>
    <xf numFmtId="0" fontId="4" fillId="0" borderId="21" xfId="0" applyNumberFormat="1" applyFont="1" applyBorder="1" applyAlignment="1">
      <alignment horizontal="left" vertical="top" wrapText="1"/>
    </xf>
    <xf numFmtId="0" fontId="4" fillId="0" borderId="22" xfId="0" applyNumberFormat="1" applyFont="1" applyBorder="1" applyAlignment="1">
      <alignment horizontal="left" vertical="top" wrapText="1"/>
    </xf>
    <xf numFmtId="0" fontId="4" fillId="0" borderId="2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topLeftCell="A25" workbookViewId="0">
      <selection activeCell="O35" sqref="O35"/>
    </sheetView>
  </sheetViews>
  <sheetFormatPr defaultRowHeight="15" x14ac:dyDescent="0.25"/>
  <cols>
    <col min="1" max="1" width="10" customWidth="1"/>
    <col min="3" max="3" width="27.5703125" customWidth="1"/>
    <col min="9" max="9" width="12.140625" customWidth="1"/>
  </cols>
  <sheetData>
    <row r="1" spans="1:9" ht="49.5" customHeight="1" x14ac:dyDescent="0.25">
      <c r="A1" s="40" t="s">
        <v>0</v>
      </c>
      <c r="B1" s="40"/>
      <c r="C1" s="40"/>
      <c r="D1" s="41" t="s">
        <v>34</v>
      </c>
      <c r="E1" s="41"/>
      <c r="F1" s="41"/>
      <c r="G1" s="41"/>
      <c r="H1" s="41"/>
      <c r="I1" s="41"/>
    </row>
    <row r="2" spans="1:9" x14ac:dyDescent="0.25">
      <c r="A2" s="1"/>
      <c r="B2" s="1"/>
      <c r="C2" s="1"/>
      <c r="D2" s="2"/>
      <c r="E2" s="2"/>
      <c r="F2" s="2"/>
      <c r="G2" s="2"/>
      <c r="H2" s="2"/>
      <c r="I2" s="3"/>
    </row>
    <row r="3" spans="1:9" x14ac:dyDescent="0.25">
      <c r="A3" s="42" t="s">
        <v>35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43" t="s">
        <v>1</v>
      </c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4"/>
      <c r="B5" s="4"/>
      <c r="C5" s="4"/>
      <c r="D5" s="1"/>
      <c r="E5" s="1"/>
      <c r="F5" s="1"/>
      <c r="G5" s="1"/>
      <c r="H5" s="4"/>
      <c r="I5" s="5"/>
    </row>
    <row r="6" spans="1:9" ht="42.75" customHeight="1" x14ac:dyDescent="0.25">
      <c r="A6" s="44" t="s">
        <v>2</v>
      </c>
      <c r="B6" s="44"/>
      <c r="C6" s="44"/>
      <c r="D6" s="45" t="s">
        <v>47</v>
      </c>
      <c r="E6" s="45"/>
      <c r="F6" s="45"/>
      <c r="G6" s="45"/>
      <c r="H6" s="45"/>
      <c r="I6" s="45"/>
    </row>
    <row r="7" spans="1:9" ht="9.75" customHeight="1" x14ac:dyDescent="0.25">
      <c r="A7" s="6"/>
      <c r="B7" s="6"/>
      <c r="C7" s="6"/>
      <c r="D7" s="4"/>
      <c r="E7" s="4"/>
      <c r="F7" s="4"/>
      <c r="G7" s="4"/>
      <c r="H7" s="4"/>
      <c r="I7" s="5"/>
    </row>
    <row r="8" spans="1:9" ht="15" hidden="1" customHeight="1" x14ac:dyDescent="0.25">
      <c r="A8" s="4"/>
      <c r="B8" s="4"/>
      <c r="C8" s="4"/>
      <c r="D8" s="4"/>
      <c r="E8" s="4"/>
      <c r="F8" s="4"/>
      <c r="G8" s="4"/>
      <c r="H8" s="4"/>
      <c r="I8" s="5"/>
    </row>
    <row r="9" spans="1:9" ht="15" customHeight="1" x14ac:dyDescent="0.25">
      <c r="A9" s="46" t="s">
        <v>3</v>
      </c>
      <c r="B9" s="46"/>
      <c r="C9" s="46"/>
      <c r="D9" s="47" t="s">
        <v>4</v>
      </c>
      <c r="E9" s="46"/>
      <c r="F9" s="46"/>
      <c r="G9" s="46"/>
      <c r="H9" s="46"/>
      <c r="I9" s="46"/>
    </row>
    <row r="10" spans="1:9" x14ac:dyDescent="0.25">
      <c r="A10" s="7"/>
      <c r="B10" s="7"/>
      <c r="C10" s="7"/>
      <c r="D10" s="8"/>
      <c r="E10" s="8"/>
      <c r="F10" s="8"/>
      <c r="G10" s="8"/>
      <c r="H10" s="7"/>
      <c r="I10" s="9"/>
    </row>
    <row r="11" spans="1:9" ht="146.25" customHeight="1" x14ac:dyDescent="0.25">
      <c r="A11" s="10" t="s">
        <v>5</v>
      </c>
      <c r="B11" s="48" t="s">
        <v>6</v>
      </c>
      <c r="C11" s="49"/>
      <c r="D11" s="48" t="s">
        <v>7</v>
      </c>
      <c r="E11" s="50"/>
      <c r="F11" s="50"/>
      <c r="G11" s="49"/>
      <c r="H11" s="11" t="s">
        <v>8</v>
      </c>
      <c r="I11" s="12" t="s">
        <v>9</v>
      </c>
    </row>
    <row r="12" spans="1:9" x14ac:dyDescent="0.25">
      <c r="A12" s="13" t="s">
        <v>10</v>
      </c>
      <c r="B12" s="51">
        <v>2</v>
      </c>
      <c r="C12" s="52"/>
      <c r="D12" s="51">
        <v>3</v>
      </c>
      <c r="E12" s="53"/>
      <c r="F12" s="53"/>
      <c r="G12" s="52"/>
      <c r="H12" s="14">
        <v>4</v>
      </c>
      <c r="I12" s="15">
        <v>5</v>
      </c>
    </row>
    <row r="13" spans="1:9" ht="180" customHeight="1" x14ac:dyDescent="0.25">
      <c r="A13" s="16" t="s">
        <v>10</v>
      </c>
      <c r="B13" s="54" t="s">
        <v>11</v>
      </c>
      <c r="C13" s="55"/>
      <c r="D13" s="56" t="s">
        <v>36</v>
      </c>
      <c r="E13" s="57"/>
      <c r="F13" s="57"/>
      <c r="G13" s="58"/>
      <c r="H13" s="17" t="s">
        <v>37</v>
      </c>
      <c r="I13" s="18">
        <f>(404600+180920*2.58)*0.5*5.94</f>
        <v>2587979.5920000006</v>
      </c>
    </row>
    <row r="14" spans="1:9" ht="15" customHeight="1" x14ac:dyDescent="0.25">
      <c r="A14" s="19" t="s">
        <v>12</v>
      </c>
      <c r="B14" s="59" t="s">
        <v>13</v>
      </c>
      <c r="C14" s="60"/>
      <c r="D14" s="59"/>
      <c r="E14" s="61"/>
      <c r="F14" s="61"/>
      <c r="G14" s="60"/>
      <c r="H14" s="20"/>
      <c r="I14" s="21"/>
    </row>
    <row r="15" spans="1:9" ht="15" customHeight="1" x14ac:dyDescent="0.25">
      <c r="A15" s="22" t="s">
        <v>12</v>
      </c>
      <c r="B15" s="62" t="s">
        <v>14</v>
      </c>
      <c r="C15" s="63"/>
      <c r="D15" s="62" t="s">
        <v>15</v>
      </c>
      <c r="E15" s="64"/>
      <c r="F15" s="64"/>
      <c r="G15" s="63"/>
      <c r="H15" s="23"/>
      <c r="I15" s="24"/>
    </row>
    <row r="16" spans="1:9" ht="15" customHeight="1" x14ac:dyDescent="0.25">
      <c r="A16" s="22" t="s">
        <v>12</v>
      </c>
      <c r="B16" s="65" t="s">
        <v>16</v>
      </c>
      <c r="C16" s="63"/>
      <c r="D16" s="65" t="s">
        <v>17</v>
      </c>
      <c r="E16" s="64"/>
      <c r="F16" s="64"/>
      <c r="G16" s="63"/>
      <c r="H16" s="23"/>
      <c r="I16" s="24"/>
    </row>
    <row r="17" spans="1:9" ht="15" customHeight="1" x14ac:dyDescent="0.25">
      <c r="A17" s="22" t="s">
        <v>12</v>
      </c>
      <c r="B17" s="66" t="s">
        <v>18</v>
      </c>
      <c r="C17" s="67"/>
      <c r="D17" s="66"/>
      <c r="E17" s="68"/>
      <c r="F17" s="68"/>
      <c r="G17" s="67"/>
      <c r="H17" s="25"/>
      <c r="I17" s="26"/>
    </row>
    <row r="18" spans="1:9" ht="15" customHeight="1" x14ac:dyDescent="0.25">
      <c r="A18" s="22" t="s">
        <v>12</v>
      </c>
      <c r="B18" s="69" t="s">
        <v>19</v>
      </c>
      <c r="C18" s="70"/>
      <c r="D18" s="69" t="s">
        <v>38</v>
      </c>
      <c r="E18" s="71"/>
      <c r="F18" s="71"/>
      <c r="G18" s="70"/>
      <c r="H18" s="27"/>
      <c r="I18" s="28">
        <f>I13*0.02</f>
        <v>51759.591840000016</v>
      </c>
    </row>
    <row r="19" spans="1:9" ht="57.75" customHeight="1" x14ac:dyDescent="0.25">
      <c r="A19" s="22" t="s">
        <v>12</v>
      </c>
      <c r="B19" s="69" t="s">
        <v>20</v>
      </c>
      <c r="C19" s="70"/>
      <c r="D19" s="69" t="s">
        <v>39</v>
      </c>
      <c r="E19" s="71"/>
      <c r="F19" s="71"/>
      <c r="G19" s="70"/>
      <c r="H19" s="27"/>
      <c r="I19" s="28">
        <f>I13*0.02</f>
        <v>51759.591840000016</v>
      </c>
    </row>
    <row r="20" spans="1:9" ht="34.5" customHeight="1" x14ac:dyDescent="0.25">
      <c r="A20" s="22" t="s">
        <v>12</v>
      </c>
      <c r="B20" s="69" t="s">
        <v>21</v>
      </c>
      <c r="C20" s="70"/>
      <c r="D20" s="69" t="s">
        <v>40</v>
      </c>
      <c r="E20" s="71"/>
      <c r="F20" s="71"/>
      <c r="G20" s="70"/>
      <c r="H20" s="27"/>
      <c r="I20" s="28">
        <f>0.11*I13</f>
        <v>284677.75512000005</v>
      </c>
    </row>
    <row r="21" spans="1:9" ht="29.25" customHeight="1" x14ac:dyDescent="0.25">
      <c r="A21" s="22" t="s">
        <v>12</v>
      </c>
      <c r="B21" s="69" t="s">
        <v>22</v>
      </c>
      <c r="C21" s="70"/>
      <c r="D21" s="69" t="s">
        <v>41</v>
      </c>
      <c r="E21" s="71"/>
      <c r="F21" s="71"/>
      <c r="G21" s="70"/>
      <c r="H21" s="27"/>
      <c r="I21" s="28">
        <f>I13*0.5</f>
        <v>1293989.7960000003</v>
      </c>
    </row>
    <row r="22" spans="1:9" ht="15" customHeight="1" x14ac:dyDescent="0.25">
      <c r="A22" s="22" t="s">
        <v>12</v>
      </c>
      <c r="B22" s="69" t="s">
        <v>23</v>
      </c>
      <c r="C22" s="70"/>
      <c r="D22" s="69" t="s">
        <v>42</v>
      </c>
      <c r="E22" s="71"/>
      <c r="F22" s="71"/>
      <c r="G22" s="70"/>
      <c r="H22" s="27"/>
      <c r="I22" s="28">
        <f>I21*0.05</f>
        <v>64699.489800000018</v>
      </c>
    </row>
    <row r="23" spans="1:9" ht="15" customHeight="1" x14ac:dyDescent="0.25">
      <c r="A23" s="22" t="s">
        <v>12</v>
      </c>
      <c r="B23" s="69" t="s">
        <v>24</v>
      </c>
      <c r="C23" s="70"/>
      <c r="D23" s="72" t="s">
        <v>43</v>
      </c>
      <c r="E23" s="73"/>
      <c r="F23" s="73"/>
      <c r="G23" s="74"/>
      <c r="H23" s="27"/>
      <c r="I23" s="28">
        <f>I21*0.1</f>
        <v>129398.97960000004</v>
      </c>
    </row>
    <row r="24" spans="1:9" ht="15" customHeight="1" x14ac:dyDescent="0.25">
      <c r="A24" s="22" t="s">
        <v>12</v>
      </c>
      <c r="B24" s="69" t="s">
        <v>25</v>
      </c>
      <c r="C24" s="70"/>
      <c r="D24" s="72" t="s">
        <v>43</v>
      </c>
      <c r="E24" s="73"/>
      <c r="F24" s="73"/>
      <c r="G24" s="74"/>
      <c r="H24" s="27"/>
      <c r="I24" s="28">
        <f>I21*0.1</f>
        <v>129398.97960000004</v>
      </c>
    </row>
    <row r="25" spans="1:9" ht="15" customHeight="1" x14ac:dyDescent="0.25">
      <c r="A25" s="22" t="s">
        <v>12</v>
      </c>
      <c r="B25" s="69" t="s">
        <v>26</v>
      </c>
      <c r="C25" s="70"/>
      <c r="D25" s="69" t="s">
        <v>44</v>
      </c>
      <c r="E25" s="71"/>
      <c r="F25" s="71"/>
      <c r="G25" s="70"/>
      <c r="H25" s="27"/>
      <c r="I25" s="28">
        <f>I21*0.05</f>
        <v>64699.489800000018</v>
      </c>
    </row>
    <row r="26" spans="1:9" ht="15" customHeight="1" x14ac:dyDescent="0.25">
      <c r="A26" s="22" t="s">
        <v>12</v>
      </c>
      <c r="B26" s="69" t="s">
        <v>27</v>
      </c>
      <c r="C26" s="70"/>
      <c r="D26" s="72" t="s">
        <v>45</v>
      </c>
      <c r="E26" s="73"/>
      <c r="F26" s="73"/>
      <c r="G26" s="74"/>
      <c r="H26" s="27"/>
      <c r="I26" s="28">
        <f>I21*0.2</f>
        <v>258797.95920000007</v>
      </c>
    </row>
    <row r="27" spans="1:9" ht="15" customHeight="1" x14ac:dyDescent="0.25">
      <c r="A27" s="22" t="s">
        <v>12</v>
      </c>
      <c r="B27" s="69" t="s">
        <v>28</v>
      </c>
      <c r="C27" s="70"/>
      <c r="D27" s="69" t="s">
        <v>46</v>
      </c>
      <c r="E27" s="71"/>
      <c r="F27" s="71"/>
      <c r="G27" s="70"/>
      <c r="H27" s="27"/>
      <c r="I27" s="28">
        <f>0.07*I13</f>
        <v>181158.57144000006</v>
      </c>
    </row>
    <row r="28" spans="1:9" ht="15" customHeight="1" x14ac:dyDescent="0.25">
      <c r="A28" s="29" t="s">
        <v>29</v>
      </c>
      <c r="B28" s="76" t="s">
        <v>30</v>
      </c>
      <c r="C28" s="77"/>
      <c r="D28" s="76"/>
      <c r="E28" s="78"/>
      <c r="F28" s="78"/>
      <c r="G28" s="77"/>
      <c r="H28" s="35"/>
      <c r="I28" s="30">
        <f>I27+I21+I20+I19+I18</f>
        <v>1863345.3062400008</v>
      </c>
    </row>
    <row r="29" spans="1:9" ht="27.75" customHeight="1" x14ac:dyDescent="0.25">
      <c r="A29" s="29" t="s">
        <v>31</v>
      </c>
      <c r="B29" s="75" t="s">
        <v>50</v>
      </c>
      <c r="C29" s="75"/>
      <c r="D29" s="34"/>
      <c r="E29" s="34"/>
      <c r="F29" s="34"/>
      <c r="G29" s="34"/>
      <c r="H29" s="32"/>
      <c r="I29" s="38">
        <v>720000</v>
      </c>
    </row>
    <row r="30" spans="1:9" x14ac:dyDescent="0.25">
      <c r="A30" s="29">
        <v>7</v>
      </c>
      <c r="B30" s="75" t="s">
        <v>48</v>
      </c>
      <c r="C30" s="75"/>
      <c r="D30" s="36"/>
      <c r="E30" s="36"/>
      <c r="F30" s="36"/>
      <c r="G30" s="36"/>
      <c r="H30" s="39"/>
      <c r="I30" s="30">
        <v>144000</v>
      </c>
    </row>
    <row r="31" spans="1:9" ht="29.25" customHeight="1" x14ac:dyDescent="0.25">
      <c r="A31" s="29">
        <v>8</v>
      </c>
      <c r="B31" s="75" t="s">
        <v>49</v>
      </c>
      <c r="C31" s="75"/>
      <c r="D31" s="37"/>
      <c r="E31" s="37"/>
      <c r="F31" s="37"/>
      <c r="G31" s="37"/>
      <c r="H31" s="33"/>
      <c r="I31" s="30">
        <v>864000</v>
      </c>
    </row>
    <row r="32" spans="1:9" ht="15" customHeight="1" x14ac:dyDescent="0.25">
      <c r="A32" s="31" t="s">
        <v>32</v>
      </c>
      <c r="B32" s="31"/>
      <c r="C32" s="31"/>
      <c r="D32" s="31"/>
      <c r="E32" s="31"/>
      <c r="F32" s="31"/>
      <c r="G32" s="31"/>
      <c r="H32" s="31"/>
      <c r="I32" s="31"/>
    </row>
    <row r="33" spans="1:1" x14ac:dyDescent="0.25">
      <c r="A33" t="s">
        <v>33</v>
      </c>
    </row>
  </sheetData>
  <mergeCells count="47">
    <mergeCell ref="B30:C30"/>
    <mergeCell ref="B31:C31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B22:C22"/>
    <mergeCell ref="D22:G22"/>
    <mergeCell ref="B23:C23"/>
    <mergeCell ref="D23:G23"/>
    <mergeCell ref="B24:C24"/>
    <mergeCell ref="D24:G24"/>
    <mergeCell ref="B19:C19"/>
    <mergeCell ref="D19:G19"/>
    <mergeCell ref="B20:C20"/>
    <mergeCell ref="D20:G20"/>
    <mergeCell ref="B21:C21"/>
    <mergeCell ref="D21:G21"/>
    <mergeCell ref="B16:C16"/>
    <mergeCell ref="D16:G16"/>
    <mergeCell ref="B17:C17"/>
    <mergeCell ref="D17:G17"/>
    <mergeCell ref="B18:C18"/>
    <mergeCell ref="D18:G18"/>
    <mergeCell ref="B13:C13"/>
    <mergeCell ref="D13:G13"/>
    <mergeCell ref="B14:C14"/>
    <mergeCell ref="D14:G14"/>
    <mergeCell ref="B15:C15"/>
    <mergeCell ref="D15:G15"/>
    <mergeCell ref="A9:C9"/>
    <mergeCell ref="D9:I9"/>
    <mergeCell ref="B11:C11"/>
    <mergeCell ref="D11:G11"/>
    <mergeCell ref="B12:C12"/>
    <mergeCell ref="D12:G12"/>
    <mergeCell ref="A1:C1"/>
    <mergeCell ref="D1:I1"/>
    <mergeCell ref="A3:I3"/>
    <mergeCell ref="A4:I4"/>
    <mergeCell ref="A6:C6"/>
    <mergeCell ref="D6:I6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2024-07-05T09:19:21Z</dcterms:modified>
</cp:coreProperties>
</file>