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Закупки 223 на 2024 год\210. Поставка котельного оборудования ЭА неСМП_Торги 82\"/>
    </mc:Choice>
  </mc:AlternateContent>
  <bookViews>
    <workbookView xWindow="0" yWindow="0" windowWidth="24240" windowHeight="12450"/>
  </bookViews>
  <sheets>
    <sheet name="Лист1" sheetId="2" r:id="rId1"/>
  </sheets>
  <definedNames>
    <definedName name="_GoBack" localSheetId="0">Лист1!#REF!</definedName>
    <definedName name="_xlnm.Print_Area" localSheetId="0">Лист1!$A$1:$R$22</definedName>
  </definedNames>
  <calcPr calcId="162913" iterateDelta="1E-4"/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H15" i="2"/>
  <c r="K15" i="2" s="1"/>
  <c r="H10" i="2"/>
  <c r="K10" i="2" s="1"/>
  <c r="H11" i="2"/>
  <c r="K11" i="2" s="1"/>
  <c r="H12" i="2"/>
  <c r="K12" i="2" s="1"/>
  <c r="H13" i="2"/>
  <c r="K13" i="2" s="1"/>
  <c r="H14" i="2"/>
  <c r="K14" i="2" s="1"/>
  <c r="J15" i="2" l="1"/>
  <c r="J14" i="2"/>
  <c r="J13" i="2"/>
  <c r="J12" i="2"/>
  <c r="J11" i="2"/>
  <c r="J10" i="2"/>
  <c r="I9" i="2"/>
  <c r="I16" i="2"/>
  <c r="H9" i="2"/>
  <c r="K9" i="2" s="1"/>
  <c r="H16" i="2"/>
  <c r="K16" i="2" s="1"/>
  <c r="J16" i="2" l="1"/>
  <c r="J9" i="2"/>
  <c r="H8" i="2"/>
  <c r="K8" i="2" s="1"/>
  <c r="K17" i="2" s="1"/>
  <c r="I8" i="2"/>
  <c r="J8" i="2" l="1"/>
  <c r="C4" i="2" l="1"/>
</calcChain>
</file>

<file path=xl/sharedStrings.xml><?xml version="1.0" encoding="utf-8"?>
<sst xmlns="http://schemas.openxmlformats.org/spreadsheetml/2006/main" count="42" uniqueCount="31">
  <si>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</si>
  <si>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</si>
  <si>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</si>
  <si>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</si>
  <si>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</si>
  <si>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</si>
  <si>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</si>
  <si>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</si>
  <si>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</si>
  <si>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</si>
  <si>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</si>
  <si>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</si>
  <si>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</si>
  <si>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</si>
  <si>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</si>
  <si>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НМЦД  с учетом округления цены за единицу (руб.)</t>
  </si>
  <si>
    <t>шт.</t>
  </si>
  <si>
    <t xml:space="preserve">Метод сопоставимых рыночных цен (анализа рынка)
Начальная (максимальная) цена договора определена методом сопоставимых рыночных цен (анализ рынка) и включает в себя: 
все расходы, связанные с поставкой Товара, предусмотренные настоящим Договором в полном объеме, страхование, транспортных расходов, уплату таможенных пошлин, налогов, сборов и других обязательных платежей.
</t>
  </si>
  <si>
    <t>Комплект оборудования котельного(тип 1)</t>
  </si>
  <si>
    <t>Комплект оборудования котельного(тип 2)</t>
  </si>
  <si>
    <t>комплект</t>
  </si>
  <si>
    <t>Комплект оборудования котельного(тип 3)</t>
  </si>
  <si>
    <t>Комплект оборудования котельного(тип 4)</t>
  </si>
  <si>
    <t>Термостатический пульт управления</t>
  </si>
  <si>
    <t>Обоснование начальной (максимальной) цены договора
Котельное оборудование для нужд ГУП РК «Крымтеплокоммунэнерго»</t>
  </si>
  <si>
    <t>Поставка котельного оборудования для нужд ГУП РК «Крымтеплокоммунэнерго», ГОСТ и технические характеристики согласно технического задания</t>
  </si>
  <si>
    <t>Номер исходящего запроса:  04-46/6485 от 29.05.2024г.</t>
  </si>
  <si>
    <t>Входящий  номер коммерческого предложения, источник №1 04/04-46/6485/619 от 31.05.2024г. на 1 листе;</t>
  </si>
  <si>
    <t>Входящий  номер коммерческого предложения, источник №2 04/04-46/6485/620 от 31.05.2024г. на 1 листе;</t>
  </si>
  <si>
    <t>Входящий  номер коммерческого предложения, источник №3 04/04-46/6485/621 от 31.05.2024г. на 1 листе.</t>
  </si>
  <si>
    <t>31.05.2024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</si>
</sst>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3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vertical="center" wrapText="1"/>
    </xf>
    <xf numFmtId="165" fontId="18" fillId="33" borderId="10" xfId="42" applyNumberFormat="1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="80" zoomScaleNormal="80" zoomScaleSheetLayoutView="70" workbookViewId="0">
      <pane ySplit="7" topLeftCell="A20" activePane="bottomLeft" state="frozen"/>
      <selection pane="bottomLeft" activeCell="A31" sqref="A22:XFD31"/>
    </sheetView>
  </sheetViews>
  <sheetFormatPr defaultRowHeight="18.75" customHeight="1" x14ac:dyDescent="0.3"/>
  <cols>
    <col min="1" max="1" width="6.140625" style="1" customWidth="1"/>
    <col min="2" max="2" width="50.7109375" style="1" customWidth="1"/>
    <col min="3" max="3" width="13.42578125" style="1" customWidth="1"/>
    <col min="4" max="4" width="13" style="1" customWidth="1"/>
    <col min="5" max="6" width="18.5703125" style="1" customWidth="1"/>
    <col min="7" max="7" width="18.140625" style="1" bestFit="1" customWidth="1"/>
    <col min="8" max="8" width="20.28515625" style="1" customWidth="1"/>
    <col min="9" max="9" width="17.140625" style="1" customWidth="1"/>
    <col min="10" max="10" width="14.7109375" style="1" bestFit="1" customWidth="1"/>
    <col min="11" max="11" width="17.5703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1" ht="39" customHeight="1" x14ac:dyDescent="0.3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33" customHeight="1" x14ac:dyDescent="0.3">
      <c r="A2" s="18" t="s">
        <v>0</v>
      </c>
      <c r="B2" s="19"/>
      <c r="C2" s="20" t="s">
        <v>25</v>
      </c>
      <c r="D2" s="21"/>
      <c r="E2" s="21"/>
      <c r="F2" s="21"/>
      <c r="G2" s="21"/>
      <c r="H2" s="21"/>
      <c r="I2" s="21"/>
      <c r="J2" s="21"/>
      <c r="K2" s="22"/>
    </row>
    <row r="3" spans="1:11" ht="81.75" customHeight="1" x14ac:dyDescent="0.3">
      <c r="A3" s="23" t="s">
        <v>1</v>
      </c>
      <c r="B3" s="24"/>
      <c r="C3" s="25" t="s">
        <v>17</v>
      </c>
      <c r="D3" s="26"/>
      <c r="E3" s="26"/>
      <c r="F3" s="26"/>
      <c r="G3" s="26"/>
      <c r="H3" s="26"/>
      <c r="I3" s="26"/>
      <c r="J3" s="26"/>
      <c r="K3" s="27"/>
    </row>
    <row r="4" spans="1:11" ht="18.75" customHeight="1" x14ac:dyDescent="0.3">
      <c r="A4" s="32" t="s">
        <v>2</v>
      </c>
      <c r="B4" s="33"/>
      <c r="C4" s="34" t="str">
        <f>K17&amp;" руб. (расчет приложен в виде отдельной таблицы)"</f>
        <v>8008652.34 руб. (расчет приложен в виде отдельной таблицы)</v>
      </c>
      <c r="D4" s="35"/>
      <c r="E4" s="35"/>
      <c r="F4" s="35"/>
      <c r="G4" s="35"/>
      <c r="H4" s="35"/>
      <c r="I4" s="35"/>
      <c r="J4" s="35"/>
      <c r="K4" s="36"/>
    </row>
    <row r="5" spans="1:11" ht="18.75" customHeight="1" x14ac:dyDescent="0.3">
      <c r="A5" s="18" t="s">
        <v>3</v>
      </c>
      <c r="B5" s="19"/>
      <c r="C5" s="37" t="s">
        <v>30</v>
      </c>
      <c r="D5" s="38"/>
      <c r="E5" s="38"/>
      <c r="F5" s="38"/>
      <c r="G5" s="38"/>
      <c r="H5" s="38"/>
      <c r="I5" s="38"/>
      <c r="J5" s="38"/>
      <c r="K5" s="39"/>
    </row>
    <row r="6" spans="1:11" s="3" customFormat="1" ht="30.75" customHeight="1" x14ac:dyDescent="0.25">
      <c r="A6" s="40" t="s">
        <v>4</v>
      </c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1" ht="194.25" customHeight="1" x14ac:dyDescent="0.3">
      <c r="A7" s="2"/>
      <c r="B7" s="5" t="s">
        <v>5</v>
      </c>
      <c r="C7" s="4" t="s">
        <v>6</v>
      </c>
      <c r="D7" s="11" t="s">
        <v>7</v>
      </c>
      <c r="E7" s="11" t="s">
        <v>12</v>
      </c>
      <c r="F7" s="2" t="s">
        <v>13</v>
      </c>
      <c r="G7" s="2" t="s">
        <v>14</v>
      </c>
      <c r="H7" s="9" t="s">
        <v>10</v>
      </c>
      <c r="I7" s="2" t="s">
        <v>8</v>
      </c>
      <c r="J7" s="2" t="s">
        <v>9</v>
      </c>
      <c r="K7" s="2" t="s">
        <v>15</v>
      </c>
    </row>
    <row r="8" spans="1:11" x14ac:dyDescent="0.3">
      <c r="A8" s="12">
        <v>1</v>
      </c>
      <c r="B8" s="16" t="s">
        <v>18</v>
      </c>
      <c r="C8" s="12" t="s">
        <v>20</v>
      </c>
      <c r="D8" s="12">
        <v>1</v>
      </c>
      <c r="E8" s="13">
        <v>725811.6</v>
      </c>
      <c r="F8" s="14">
        <v>725100</v>
      </c>
      <c r="G8" s="14">
        <v>725511</v>
      </c>
      <c r="H8" s="15">
        <f>ROUND(AVERAGE(E8:G8),2)</f>
        <v>725474.2</v>
      </c>
      <c r="I8" s="6">
        <f>STDEV(E8,F8,G8)</f>
        <v>357.22446724712484</v>
      </c>
      <c r="J8" s="6">
        <f>I8/H8*100</f>
        <v>4.924013386652825E-2</v>
      </c>
      <c r="K8" s="7">
        <f t="shared" ref="K8:K16" si="0">ROUND(D8*H8,2)</f>
        <v>725474.2</v>
      </c>
    </row>
    <row r="9" spans="1:11" x14ac:dyDescent="0.3">
      <c r="A9" s="12">
        <v>2</v>
      </c>
      <c r="B9" s="16" t="s">
        <v>19</v>
      </c>
      <c r="C9" s="12" t="s">
        <v>20</v>
      </c>
      <c r="D9" s="12">
        <v>1</v>
      </c>
      <c r="E9" s="13">
        <v>1039960.38</v>
      </c>
      <c r="F9" s="14">
        <v>1037996</v>
      </c>
      <c r="G9" s="14">
        <v>1039100</v>
      </c>
      <c r="H9" s="15">
        <f t="shared" ref="H9:H16" si="1">ROUND(AVERAGE(E9:G9),2)</f>
        <v>1039018.79</v>
      </c>
      <c r="I9" s="6">
        <f t="shared" ref="I9:I16" si="2">STDEV(E9,F9,G9)</f>
        <v>984.70456896133965</v>
      </c>
      <c r="J9" s="6">
        <f t="shared" ref="J9:J16" si="3">I9/H9*100</f>
        <v>9.477254679497564E-2</v>
      </c>
      <c r="K9" s="7">
        <f t="shared" si="0"/>
        <v>1039018.79</v>
      </c>
    </row>
    <row r="10" spans="1:11" x14ac:dyDescent="0.3">
      <c r="A10" s="12">
        <v>3</v>
      </c>
      <c r="B10" s="16" t="s">
        <v>19</v>
      </c>
      <c r="C10" s="12" t="s">
        <v>20</v>
      </c>
      <c r="D10" s="12">
        <v>1</v>
      </c>
      <c r="E10" s="13">
        <v>1039960.38</v>
      </c>
      <c r="F10" s="14">
        <v>1037996</v>
      </c>
      <c r="G10" s="14">
        <v>1039100</v>
      </c>
      <c r="H10" s="15">
        <f t="shared" si="1"/>
        <v>1039018.79</v>
      </c>
      <c r="I10" s="6">
        <f t="shared" si="2"/>
        <v>984.70456896133965</v>
      </c>
      <c r="J10" s="6">
        <f t="shared" si="3"/>
        <v>9.477254679497564E-2</v>
      </c>
      <c r="K10" s="7">
        <f t="shared" si="0"/>
        <v>1039018.79</v>
      </c>
    </row>
    <row r="11" spans="1:11" x14ac:dyDescent="0.3">
      <c r="A11" s="12">
        <v>4</v>
      </c>
      <c r="B11" s="16" t="s">
        <v>18</v>
      </c>
      <c r="C11" s="12" t="s">
        <v>20</v>
      </c>
      <c r="D11" s="12">
        <v>1</v>
      </c>
      <c r="E11" s="13">
        <v>725811.6</v>
      </c>
      <c r="F11" s="14">
        <v>725100</v>
      </c>
      <c r="G11" s="14">
        <v>725511</v>
      </c>
      <c r="H11" s="15">
        <f t="shared" si="1"/>
        <v>725474.2</v>
      </c>
      <c r="I11" s="6">
        <f t="shared" si="2"/>
        <v>357.22446724712484</v>
      </c>
      <c r="J11" s="6">
        <f t="shared" si="3"/>
        <v>4.924013386652825E-2</v>
      </c>
      <c r="K11" s="7">
        <f t="shared" si="0"/>
        <v>725474.2</v>
      </c>
    </row>
    <row r="12" spans="1:11" x14ac:dyDescent="0.3">
      <c r="A12" s="12">
        <v>5</v>
      </c>
      <c r="B12" s="16" t="s">
        <v>21</v>
      </c>
      <c r="C12" s="12" t="s">
        <v>20</v>
      </c>
      <c r="D12" s="12">
        <v>1</v>
      </c>
      <c r="E12" s="13">
        <v>679321.02</v>
      </c>
      <c r="F12" s="14">
        <v>678125</v>
      </c>
      <c r="G12" s="14">
        <v>679280</v>
      </c>
      <c r="H12" s="15">
        <f t="shared" si="1"/>
        <v>678908.67</v>
      </c>
      <c r="I12" s="6">
        <f t="shared" si="2"/>
        <v>678.99085423394411</v>
      </c>
      <c r="J12" s="6">
        <f t="shared" si="3"/>
        <v>0.1000121053445884</v>
      </c>
      <c r="K12" s="7">
        <f t="shared" si="0"/>
        <v>678908.67</v>
      </c>
    </row>
    <row r="13" spans="1:11" x14ac:dyDescent="0.3">
      <c r="A13" s="12">
        <v>6</v>
      </c>
      <c r="B13" s="16" t="s">
        <v>18</v>
      </c>
      <c r="C13" s="12" t="s">
        <v>20</v>
      </c>
      <c r="D13" s="12">
        <v>1</v>
      </c>
      <c r="E13" s="13">
        <v>725811.6</v>
      </c>
      <c r="F13" s="14">
        <v>725100</v>
      </c>
      <c r="G13" s="14">
        <v>725511</v>
      </c>
      <c r="H13" s="15">
        <f t="shared" si="1"/>
        <v>725474.2</v>
      </c>
      <c r="I13" s="6">
        <f t="shared" si="2"/>
        <v>357.22446724712484</v>
      </c>
      <c r="J13" s="6">
        <f t="shared" si="3"/>
        <v>4.924013386652825E-2</v>
      </c>
      <c r="K13" s="7">
        <f t="shared" si="0"/>
        <v>725474.2</v>
      </c>
    </row>
    <row r="14" spans="1:11" x14ac:dyDescent="0.3">
      <c r="A14" s="12">
        <v>7</v>
      </c>
      <c r="B14" s="16" t="s">
        <v>18</v>
      </c>
      <c r="C14" s="12" t="s">
        <v>20</v>
      </c>
      <c r="D14" s="12">
        <v>1</v>
      </c>
      <c r="E14" s="13">
        <v>725811.6</v>
      </c>
      <c r="F14" s="14">
        <v>725100</v>
      </c>
      <c r="G14" s="14">
        <v>725511</v>
      </c>
      <c r="H14" s="15">
        <f t="shared" si="1"/>
        <v>725474.2</v>
      </c>
      <c r="I14" s="6">
        <f t="shared" si="2"/>
        <v>357.22446724712484</v>
      </c>
      <c r="J14" s="6">
        <f t="shared" si="3"/>
        <v>4.924013386652825E-2</v>
      </c>
      <c r="K14" s="7">
        <f t="shared" si="0"/>
        <v>725474.2</v>
      </c>
    </row>
    <row r="15" spans="1:11" x14ac:dyDescent="0.3">
      <c r="A15" s="12">
        <v>8</v>
      </c>
      <c r="B15" s="16" t="s">
        <v>22</v>
      </c>
      <c r="C15" s="12" t="s">
        <v>20</v>
      </c>
      <c r="D15" s="12">
        <v>1</v>
      </c>
      <c r="E15" s="13">
        <v>2095849.08</v>
      </c>
      <c r="F15" s="14">
        <v>2093886</v>
      </c>
      <c r="G15" s="14">
        <v>2095750</v>
      </c>
      <c r="H15" s="15">
        <f t="shared" si="1"/>
        <v>2095161.69</v>
      </c>
      <c r="I15" s="6">
        <f t="shared" si="2"/>
        <v>1105.8929975966864</v>
      </c>
      <c r="J15" s="6">
        <f t="shared" si="3"/>
        <v>5.2783181502172587E-2</v>
      </c>
      <c r="K15" s="7">
        <f t="shared" si="0"/>
        <v>2095161.69</v>
      </c>
    </row>
    <row r="16" spans="1:11" x14ac:dyDescent="0.3">
      <c r="A16" s="12">
        <v>9</v>
      </c>
      <c r="B16" s="16" t="s">
        <v>23</v>
      </c>
      <c r="C16" s="12" t="s">
        <v>16</v>
      </c>
      <c r="D16" s="12">
        <v>8</v>
      </c>
      <c r="E16" s="13">
        <v>32019.84</v>
      </c>
      <c r="F16" s="14">
        <v>31423</v>
      </c>
      <c r="G16" s="14">
        <v>32050</v>
      </c>
      <c r="H16" s="15">
        <f t="shared" si="1"/>
        <v>31830.95</v>
      </c>
      <c r="I16" s="6">
        <f t="shared" si="2"/>
        <v>353.61386926043127</v>
      </c>
      <c r="J16" s="6">
        <f t="shared" si="3"/>
        <v>1.1109120816702966</v>
      </c>
      <c r="K16" s="7">
        <f t="shared" si="0"/>
        <v>254647.6</v>
      </c>
    </row>
    <row r="17" spans="1:11" ht="15.75" customHeight="1" x14ac:dyDescent="0.3">
      <c r="A17" s="28" t="s">
        <v>11</v>
      </c>
      <c r="B17" s="29"/>
      <c r="C17" s="29"/>
      <c r="D17" s="29"/>
      <c r="E17" s="30"/>
      <c r="F17" s="30"/>
      <c r="G17" s="30"/>
      <c r="H17" s="30"/>
      <c r="I17" s="30"/>
      <c r="J17" s="31"/>
      <c r="K17" s="8">
        <f>SUM(K8:K16)</f>
        <v>8008652.3399999999</v>
      </c>
    </row>
    <row r="18" spans="1:11" ht="18.75" customHeight="1" x14ac:dyDescent="0.3">
      <c r="B18" s="10" t="s">
        <v>26</v>
      </c>
      <c r="C18" s="10"/>
      <c r="D18" s="10"/>
      <c r="E18" s="10"/>
      <c r="F18" s="10"/>
      <c r="G18" s="10"/>
      <c r="H18" s="10"/>
    </row>
    <row r="19" spans="1:11" ht="18.75" customHeight="1" x14ac:dyDescent="0.3">
      <c r="B19" s="10" t="s">
        <v>27</v>
      </c>
      <c r="C19" s="10"/>
      <c r="D19" s="10"/>
      <c r="E19" s="10"/>
      <c r="F19" s="10"/>
      <c r="G19" s="10"/>
      <c r="H19" s="10"/>
    </row>
    <row r="20" spans="1:11" ht="18.75" customHeight="1" x14ac:dyDescent="0.3">
      <c r="B20" s="10" t="s">
        <v>28</v>
      </c>
      <c r="C20" s="10"/>
      <c r="D20" s="10"/>
      <c r="E20" s="10"/>
      <c r="F20" s="10"/>
      <c r="G20" s="10"/>
      <c r="H20" s="10"/>
    </row>
    <row r="21" spans="1:11" ht="18.75" customHeight="1" x14ac:dyDescent="0.3">
      <c r="B21" s="10" t="s">
        <v>29</v>
      </c>
      <c r="C21" s="10"/>
      <c r="D21" s="10"/>
      <c r="E21" s="10"/>
      <c r="F21" s="10"/>
      <c r="G21" s="10"/>
      <c r="H21" s="10"/>
    </row>
    <row r="22" spans="1:11" ht="18.75" customHeight="1" x14ac:dyDescent="0.3">
      <c r="B22" s="10"/>
    </row>
  </sheetData>
  <mergeCells count="11">
    <mergeCell ref="A17:J17"/>
    <mergeCell ref="A4:B4"/>
    <mergeCell ref="C4:K4"/>
    <mergeCell ref="A5:B5"/>
    <mergeCell ref="C5:K5"/>
    <mergeCell ref="A6:K6"/>
    <mergeCell ref="A1:J1"/>
    <mergeCell ref="A2:B2"/>
    <mergeCell ref="C2:K2"/>
    <mergeCell ref="A3:B3"/>
    <mergeCell ref="C3:K3"/>
  </mergeCells>
  <pageMargins left="0" right="0" top="0" bottom="0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Кабитова Елена Владимировна</cp:lastModifiedBy>
  <cp:lastPrinted>2024-05-31T10:28:25Z</cp:lastPrinted>
  <dcterms:created xsi:type="dcterms:W3CDTF">2017-07-07T10:59:11Z</dcterms:created>
  <dcterms:modified xsi:type="dcterms:W3CDTF">2024-07-07T12:06:31Z</dcterms:modified>
</cp:coreProperties>
</file>