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Лист1" sheetId="2" r:id="rId1"/>
  </sheets>
  <definedNames>
    <definedName name="_GoBack" localSheetId="0">Лист1!#REF!</definedName>
    <definedName name="_xlnm._FilterDatabase" localSheetId="0" hidden="1">Лист1!$A$7:$T$37</definedName>
    <definedName name="_xlnm.Print_Area" localSheetId="0">Лист1!$A$1:$T$45</definedName>
  </definedNames>
  <calcPr calcId="162913"/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8" i="2"/>
  <c r="J9" i="2" l="1"/>
  <c r="J10" i="2"/>
  <c r="J11" i="2"/>
  <c r="J12" i="2"/>
  <c r="L12" i="2" s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8" i="2"/>
  <c r="L8" i="2" s="1"/>
  <c r="L30" i="2" l="1"/>
  <c r="L28" i="2"/>
  <c r="L26" i="2"/>
  <c r="L24" i="2"/>
  <c r="L22" i="2"/>
  <c r="L20" i="2"/>
  <c r="L18" i="2"/>
  <c r="L16" i="2"/>
  <c r="L10" i="2"/>
  <c r="L29" i="2"/>
  <c r="L27" i="2"/>
  <c r="L25" i="2"/>
  <c r="L23" i="2"/>
  <c r="L21" i="2"/>
  <c r="L19" i="2"/>
  <c r="L17" i="2"/>
  <c r="L15" i="2"/>
  <c r="L9" i="2"/>
  <c r="L14" i="2"/>
  <c r="L13" i="2"/>
  <c r="L11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9" i="2" l="1"/>
  <c r="M10" i="2"/>
  <c r="M11" i="2"/>
  <c r="M12" i="2"/>
  <c r="M13" i="2"/>
  <c r="M14" i="2"/>
  <c r="M15" i="2"/>
  <c r="M16" i="2"/>
  <c r="B44" i="2" l="1"/>
  <c r="M8" i="2" l="1"/>
  <c r="M31" i="2" s="1"/>
  <c r="C4" i="2" l="1"/>
</calcChain>
</file>

<file path=xl/sharedStrings.xml><?xml version="1.0" encoding="utf-8"?>
<sst xmlns="http://schemas.openxmlformats.org/spreadsheetml/2006/main" count="78" uniqueCount="45">
  <si>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</si>
  <si>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</si>
  <si>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</si>
  <si>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</si>
  <si>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</si>
  <si>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</si>
  <si>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</si>
  <si>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</si>
  <si>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</si>
  <si>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</si>
  <si>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</si>
  <si>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</si>
  <si>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</si>
  <si>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</si>
  <si>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</si>
  <si>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Работник ОМТС</t>
  </si>
  <si>
    <t>НМЦД  с учетом округления цены за единицу (руб.)</t>
  </si>
  <si>
    <t xml:space="preserve">Метод сопоставимых рыночных цен (анализа рынка)
Начальная (максимальная) цена договора определена методом сопоставимых рыночных цен (анализ рынка) и включает в себя: 
все расходы, связанные с поставкой Товара, предусмотренные настоящим Договором в полном объеме, страхование, транспортных расходов, уплату таможенных пошлин, налогов, сборов и других обязательных платежей.
</t>
  </si>
  <si>
    <t>шт</t>
  </si>
  <si>
    <t xml:space="preserve"> </t>
  </si>
  <si>
    <t>Поставка мебели для укомплектования офисных помещений отдела информационных технологий и автоматизации ГУП РК «Крымтеплокоммунэнерго», технические характеристики согласно технического задания</t>
  </si>
  <si>
    <t>Шкаф для одежды</t>
  </si>
  <si>
    <t>Шкаф для документов полуоткрытый</t>
  </si>
  <si>
    <t>Шкаф открытый (стеллаж)</t>
  </si>
  <si>
    <t>Стол письменный</t>
  </si>
  <si>
    <t>Тумба</t>
  </si>
  <si>
    <t>Тумба выкатная</t>
  </si>
  <si>
    <t>Подставка под системный блок</t>
  </si>
  <si>
    <t>Стул для посетителей "ИЗО"</t>
  </si>
  <si>
    <t>Кресло для персонала</t>
  </si>
  <si>
    <t>Стол</t>
  </si>
  <si>
    <t xml:space="preserve">Брифинг приставка к столу </t>
  </si>
  <si>
    <t>Шкаф для одежды закрытый</t>
  </si>
  <si>
    <t>Номер исходящего запроса:  04-46/6212 от 22.05.2024 г.</t>
  </si>
  <si>
    <t>Обоснование начальной (максимальной) цены договора
Поставка мебели для нужд ГУП РК «Крымтеплокоммунэнерго»</t>
  </si>
  <si>
    <t xml:space="preserve">Цена единицы продукции, указанная в источнике №4, (руб.) </t>
  </si>
  <si>
    <t xml:space="preserve">Цена единицы продукции, указанная в источнике №5, (руб.) </t>
  </si>
  <si>
    <t xml:space="preserve">         (подпись/расшифровка подписи) </t>
  </si>
  <si>
    <t>Входящий  номер коммерческого предложения, источник №1 04/04-46/6212/628  от 05.06.2024 г. на 2 листах;</t>
  </si>
  <si>
    <t>Входящий  номер коммерческого предложения, источник №2 04/04-46/6212/629  от 05.06.2024 г. на 4 листах;</t>
  </si>
  <si>
    <t>Входящий  номер коммерческого предложения, источник №3 04/04-46/6212/630  от 05.06.2024 г. на 4 листах.</t>
  </si>
  <si>
    <t>Входящий  номер коммерческого предложения, источник №3 04/04-46/6212/631  от 05.06.2024 г. на 5 листах.</t>
  </si>
  <si>
    <t>Входящий  номер коммерческого предложения, источник №3 04/04-46/6212/632  от 05.06.2024 г. на 3 листах.</t>
  </si>
  <si>
    <t>___________________/Е.Р. Котик/</t>
  </si>
  <si>
    <t>05.06.2024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</si>
</sst>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2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/>
    <xf numFmtId="14" fontId="18" fillId="0" borderId="0" xfId="0" applyNumberFormat="1" applyFont="1" applyFill="1"/>
    <xf numFmtId="2" fontId="18" fillId="0" borderId="0" xfId="0" applyNumberFormat="1" applyFont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left" vertical="center" wrapText="1"/>
    </xf>
    <xf numFmtId="165" fontId="18" fillId="0" borderId="10" xfId="42" applyNumberFormat="1" applyFont="1" applyFill="1" applyBorder="1" applyAlignment="1">
      <alignment horizontal="center" vertical="center"/>
    </xf>
    <xf numFmtId="165" fontId="18" fillId="33" borderId="10" xfId="42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wrapText="1"/>
    </xf>
    <xf numFmtId="0" fontId="19" fillId="0" borderId="11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zoomScaleSheetLayoutView="70" workbookViewId="0">
      <selection activeCell="M31" sqref="M31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42578125" style="1" customWidth="1"/>
    <col min="4" max="4" width="15" style="1" customWidth="1"/>
    <col min="5" max="9" width="18.5703125" style="1" customWidth="1"/>
    <col min="10" max="10" width="20.28515625" style="1" customWidth="1"/>
    <col min="11" max="11" width="17.140625" style="1" customWidth="1"/>
    <col min="12" max="12" width="15.85546875" style="1" customWidth="1"/>
    <col min="13" max="13" width="17.5703125" style="1" customWidth="1"/>
    <col min="14" max="15" width="9.140625" style="1" customWidth="1"/>
    <col min="16" max="16" width="0.140625" style="1" customWidth="1"/>
    <col min="17" max="19" width="9.140625" style="1" customWidth="1"/>
    <col min="20" max="20" width="12.5703125" style="1" customWidth="1"/>
    <col min="21" max="16384" width="9.140625" style="1"/>
  </cols>
  <sheetData>
    <row r="1" spans="1:13" ht="39" customHeight="1" x14ac:dyDescent="0.3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0.5" customHeight="1" x14ac:dyDescent="0.3">
      <c r="A2" s="21" t="s">
        <v>0</v>
      </c>
      <c r="B2" s="22"/>
      <c r="C2" s="23" t="s">
        <v>20</v>
      </c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81.75" customHeight="1" x14ac:dyDescent="0.3">
      <c r="A3" s="26" t="s">
        <v>1</v>
      </c>
      <c r="B3" s="27"/>
      <c r="C3" s="28" t="s">
        <v>17</v>
      </c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ht="18.75" customHeight="1" x14ac:dyDescent="0.3">
      <c r="A4" s="36" t="s">
        <v>2</v>
      </c>
      <c r="B4" s="37"/>
      <c r="C4" s="38" t="str">
        <f>M31&amp;" руб. (расчет приложен в виде отдельной таблицы)"</f>
        <v>773009,17 руб. (расчет приложен в виде отдельной таблицы)</v>
      </c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3">
      <c r="A5" s="21" t="s">
        <v>3</v>
      </c>
      <c r="B5" s="22"/>
      <c r="C5" s="41" t="s">
        <v>44</v>
      </c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s="3" customFormat="1" ht="30.75" customHeight="1" x14ac:dyDescent="0.25">
      <c r="A6" s="44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94.25" customHeight="1" x14ac:dyDescent="0.3">
      <c r="A7" s="2"/>
      <c r="B7" s="5" t="s">
        <v>5</v>
      </c>
      <c r="C7" s="4" t="s">
        <v>6</v>
      </c>
      <c r="D7" s="11" t="s">
        <v>7</v>
      </c>
      <c r="E7" s="11" t="s">
        <v>12</v>
      </c>
      <c r="F7" s="2" t="s">
        <v>13</v>
      </c>
      <c r="G7" s="2" t="s">
        <v>14</v>
      </c>
      <c r="H7" s="2" t="s">
        <v>35</v>
      </c>
      <c r="I7" s="2" t="s">
        <v>36</v>
      </c>
      <c r="J7" s="9" t="s">
        <v>10</v>
      </c>
      <c r="K7" s="2" t="s">
        <v>8</v>
      </c>
      <c r="L7" s="2" t="s">
        <v>9</v>
      </c>
      <c r="M7" s="2" t="s">
        <v>16</v>
      </c>
    </row>
    <row r="8" spans="1:13" ht="19.5" customHeight="1" x14ac:dyDescent="0.3">
      <c r="A8" s="12">
        <v>1</v>
      </c>
      <c r="B8" s="14" t="s">
        <v>21</v>
      </c>
      <c r="C8" s="12" t="s">
        <v>18</v>
      </c>
      <c r="D8" s="12">
        <v>1</v>
      </c>
      <c r="E8" s="19">
        <v>8220</v>
      </c>
      <c r="F8" s="19">
        <v>9900</v>
      </c>
      <c r="G8" s="20"/>
      <c r="H8" s="20">
        <v>8000</v>
      </c>
      <c r="I8" s="20"/>
      <c r="J8" s="13">
        <f>ROUND(AVERAGE(E8:I8),2)</f>
        <v>8706.67</v>
      </c>
      <c r="K8" s="6">
        <f>STDEV(E8,F8,G8,H8,I8)</f>
        <v>1039.2946325914193</v>
      </c>
      <c r="L8" s="6">
        <f>K8/J8*100</f>
        <v>11.936763798230773</v>
      </c>
      <c r="M8" s="7">
        <f>ROUND(D8*J8,2)</f>
        <v>8706.67</v>
      </c>
    </row>
    <row r="9" spans="1:13" ht="19.5" customHeight="1" x14ac:dyDescent="0.3">
      <c r="A9" s="12">
        <v>2</v>
      </c>
      <c r="B9" s="14" t="s">
        <v>21</v>
      </c>
      <c r="C9" s="12" t="s">
        <v>18</v>
      </c>
      <c r="D9" s="12">
        <v>1</v>
      </c>
      <c r="E9" s="19">
        <v>9050</v>
      </c>
      <c r="F9" s="19">
        <v>9900</v>
      </c>
      <c r="G9" s="20"/>
      <c r="H9" s="20">
        <v>8000</v>
      </c>
      <c r="I9" s="20">
        <v>15500</v>
      </c>
      <c r="J9" s="13">
        <f t="shared" ref="J9:J30" si="0">ROUND(AVERAGE(E9:I9),2)</f>
        <v>10612.5</v>
      </c>
      <c r="K9" s="6">
        <f t="shared" ref="K9:K30" si="1">STDEV(E9,F9,G9,H9,I9)</f>
        <v>3349.7201375637337</v>
      </c>
      <c r="L9" s="6">
        <f t="shared" ref="L9:L30" si="2">K9/J9*100</f>
        <v>31.563911779163568</v>
      </c>
      <c r="M9" s="7">
        <f t="shared" ref="M9:M30" si="3">ROUND(D9*J9,2)</f>
        <v>10612.5</v>
      </c>
    </row>
    <row r="10" spans="1:13" ht="19.5" customHeight="1" x14ac:dyDescent="0.3">
      <c r="A10" s="12">
        <v>3</v>
      </c>
      <c r="B10" s="14" t="s">
        <v>21</v>
      </c>
      <c r="C10" s="12" t="s">
        <v>18</v>
      </c>
      <c r="D10" s="12">
        <v>1</v>
      </c>
      <c r="E10" s="19">
        <v>12760</v>
      </c>
      <c r="F10" s="19">
        <v>13200</v>
      </c>
      <c r="G10" s="20">
        <v>21300</v>
      </c>
      <c r="H10" s="20">
        <v>13200</v>
      </c>
      <c r="I10" s="20">
        <v>21000</v>
      </c>
      <c r="J10" s="13">
        <f t="shared" si="0"/>
        <v>16292</v>
      </c>
      <c r="K10" s="6">
        <f t="shared" si="1"/>
        <v>4439.6306152651932</v>
      </c>
      <c r="L10" s="6">
        <f t="shared" si="2"/>
        <v>27.250372055396472</v>
      </c>
      <c r="M10" s="7">
        <f t="shared" si="3"/>
        <v>16292</v>
      </c>
    </row>
    <row r="11" spans="1:13" ht="19.5" customHeight="1" x14ac:dyDescent="0.3">
      <c r="A11" s="12">
        <v>4</v>
      </c>
      <c r="B11" s="14" t="s">
        <v>21</v>
      </c>
      <c r="C11" s="12" t="s">
        <v>18</v>
      </c>
      <c r="D11" s="12">
        <v>3</v>
      </c>
      <c r="E11" s="19">
        <v>9280</v>
      </c>
      <c r="F11" s="19">
        <v>11000</v>
      </c>
      <c r="G11" s="20"/>
      <c r="H11" s="20">
        <v>9000</v>
      </c>
      <c r="I11" s="20"/>
      <c r="J11" s="13">
        <f t="shared" si="0"/>
        <v>9760</v>
      </c>
      <c r="K11" s="6">
        <f t="shared" si="1"/>
        <v>1082.9589096544707</v>
      </c>
      <c r="L11" s="6">
        <f t="shared" si="2"/>
        <v>11.095890467771216</v>
      </c>
      <c r="M11" s="7">
        <f t="shared" si="3"/>
        <v>29280</v>
      </c>
    </row>
    <row r="12" spans="1:13" x14ac:dyDescent="0.3">
      <c r="A12" s="12">
        <v>5</v>
      </c>
      <c r="B12" s="18" t="s">
        <v>22</v>
      </c>
      <c r="C12" s="12" t="s">
        <v>18</v>
      </c>
      <c r="D12" s="12">
        <v>9</v>
      </c>
      <c r="E12" s="19">
        <v>10270</v>
      </c>
      <c r="F12" s="19">
        <v>10500</v>
      </c>
      <c r="G12" s="20">
        <v>16500</v>
      </c>
      <c r="H12" s="20">
        <v>10500</v>
      </c>
      <c r="I12" s="20">
        <v>12000</v>
      </c>
      <c r="J12" s="13">
        <f t="shared" si="0"/>
        <v>11954</v>
      </c>
      <c r="K12" s="6">
        <f t="shared" si="1"/>
        <v>2633.0742488581668</v>
      </c>
      <c r="L12" s="6">
        <f>K12/J12*100</f>
        <v>22.026721171642688</v>
      </c>
      <c r="M12" s="7">
        <f t="shared" si="3"/>
        <v>107586</v>
      </c>
    </row>
    <row r="13" spans="1:13" x14ac:dyDescent="0.3">
      <c r="A13" s="12">
        <v>6</v>
      </c>
      <c r="B13" s="17" t="s">
        <v>23</v>
      </c>
      <c r="C13" s="12" t="s">
        <v>18</v>
      </c>
      <c r="D13" s="12">
        <v>6</v>
      </c>
      <c r="E13" s="19">
        <v>8700</v>
      </c>
      <c r="F13" s="19">
        <v>8300</v>
      </c>
      <c r="G13" s="20"/>
      <c r="H13" s="20">
        <v>6000</v>
      </c>
      <c r="I13" s="20">
        <v>10000</v>
      </c>
      <c r="J13" s="13">
        <f t="shared" si="0"/>
        <v>8250</v>
      </c>
      <c r="K13" s="6">
        <f t="shared" si="1"/>
        <v>1666.3332999933316</v>
      </c>
      <c r="L13" s="6">
        <f t="shared" si="2"/>
        <v>20.197979393858564</v>
      </c>
      <c r="M13" s="7">
        <f t="shared" si="3"/>
        <v>49500</v>
      </c>
    </row>
    <row r="14" spans="1:13" x14ac:dyDescent="0.3">
      <c r="A14" s="12">
        <v>7</v>
      </c>
      <c r="B14" s="17" t="s">
        <v>24</v>
      </c>
      <c r="C14" s="12" t="s">
        <v>18</v>
      </c>
      <c r="D14" s="12">
        <v>11</v>
      </c>
      <c r="E14" s="19">
        <v>10580</v>
      </c>
      <c r="F14" s="19">
        <v>10900</v>
      </c>
      <c r="G14" s="20">
        <v>14770</v>
      </c>
      <c r="H14" s="20">
        <v>13200</v>
      </c>
      <c r="I14" s="20">
        <v>14000</v>
      </c>
      <c r="J14" s="13">
        <f t="shared" si="0"/>
        <v>12690</v>
      </c>
      <c r="K14" s="6">
        <f t="shared" si="1"/>
        <v>1868.0738743422328</v>
      </c>
      <c r="L14" s="6">
        <f t="shared" si="2"/>
        <v>14.720834313177564</v>
      </c>
      <c r="M14" s="7">
        <f t="shared" si="3"/>
        <v>139590</v>
      </c>
    </row>
    <row r="15" spans="1:13" x14ac:dyDescent="0.3">
      <c r="A15" s="12">
        <v>8</v>
      </c>
      <c r="B15" s="17" t="s">
        <v>24</v>
      </c>
      <c r="C15" s="12" t="s">
        <v>18</v>
      </c>
      <c r="D15" s="12">
        <v>2</v>
      </c>
      <c r="E15" s="19">
        <v>13090</v>
      </c>
      <c r="F15" s="19">
        <v>13700</v>
      </c>
      <c r="G15" s="20">
        <v>21700</v>
      </c>
      <c r="H15" s="20">
        <v>10200</v>
      </c>
      <c r="I15" s="20">
        <v>13000</v>
      </c>
      <c r="J15" s="13">
        <f t="shared" si="0"/>
        <v>14338</v>
      </c>
      <c r="K15" s="6">
        <f t="shared" si="1"/>
        <v>4332.3457849068327</v>
      </c>
      <c r="L15" s="6">
        <f t="shared" si="2"/>
        <v>30.215830554518291</v>
      </c>
      <c r="M15" s="7">
        <f t="shared" si="3"/>
        <v>28676</v>
      </c>
    </row>
    <row r="16" spans="1:13" x14ac:dyDescent="0.3">
      <c r="A16" s="12">
        <v>9</v>
      </c>
      <c r="B16" s="17" t="s">
        <v>24</v>
      </c>
      <c r="C16" s="12" t="s">
        <v>18</v>
      </c>
      <c r="D16" s="12">
        <v>4</v>
      </c>
      <c r="E16" s="19">
        <v>11830</v>
      </c>
      <c r="F16" s="19">
        <v>11700</v>
      </c>
      <c r="G16" s="20"/>
      <c r="H16" s="20">
        <v>8000</v>
      </c>
      <c r="I16" s="20">
        <v>11000</v>
      </c>
      <c r="J16" s="13">
        <f t="shared" si="0"/>
        <v>10632.5</v>
      </c>
      <c r="K16" s="6">
        <f t="shared" si="1"/>
        <v>1792.454090532493</v>
      </c>
      <c r="L16" s="6">
        <f t="shared" si="2"/>
        <v>16.858256200634781</v>
      </c>
      <c r="M16" s="7">
        <f t="shared" si="3"/>
        <v>42530</v>
      </c>
    </row>
    <row r="17" spans="1:13" x14ac:dyDescent="0.3">
      <c r="A17" s="12">
        <v>10</v>
      </c>
      <c r="B17" s="17" t="s">
        <v>25</v>
      </c>
      <c r="C17" s="12" t="s">
        <v>18</v>
      </c>
      <c r="D17" s="12">
        <v>2</v>
      </c>
      <c r="E17" s="19">
        <v>5600</v>
      </c>
      <c r="F17" s="19">
        <v>9300</v>
      </c>
      <c r="G17" s="20">
        <v>13500</v>
      </c>
      <c r="H17" s="20">
        <v>12300</v>
      </c>
      <c r="I17" s="20">
        <v>10000</v>
      </c>
      <c r="J17" s="13">
        <f t="shared" si="0"/>
        <v>10140</v>
      </c>
      <c r="K17" s="6">
        <f t="shared" si="1"/>
        <v>3053.3588062984018</v>
      </c>
      <c r="L17" s="6">
        <f t="shared" si="2"/>
        <v>30.112019785980294</v>
      </c>
      <c r="M17" s="7">
        <f t="shared" si="3"/>
        <v>20280</v>
      </c>
    </row>
    <row r="18" spans="1:13" x14ac:dyDescent="0.3">
      <c r="A18" s="12">
        <v>11</v>
      </c>
      <c r="B18" s="17" t="s">
        <v>26</v>
      </c>
      <c r="C18" s="12" t="s">
        <v>18</v>
      </c>
      <c r="D18" s="12">
        <v>7</v>
      </c>
      <c r="E18" s="19">
        <v>4570</v>
      </c>
      <c r="F18" s="19">
        <v>6800</v>
      </c>
      <c r="G18" s="20">
        <v>8800</v>
      </c>
      <c r="H18" s="20">
        <v>5000</v>
      </c>
      <c r="I18" s="20">
        <v>9000</v>
      </c>
      <c r="J18" s="13">
        <f t="shared" si="0"/>
        <v>6834</v>
      </c>
      <c r="K18" s="6">
        <f t="shared" si="1"/>
        <v>2064.4079054295448</v>
      </c>
      <c r="L18" s="6">
        <f t="shared" si="2"/>
        <v>30.207900284307065</v>
      </c>
      <c r="M18" s="7">
        <f t="shared" si="3"/>
        <v>47838</v>
      </c>
    </row>
    <row r="19" spans="1:13" x14ac:dyDescent="0.3">
      <c r="A19" s="12">
        <v>12</v>
      </c>
      <c r="B19" s="17" t="s">
        <v>27</v>
      </c>
      <c r="C19" s="12" t="s">
        <v>18</v>
      </c>
      <c r="D19" s="12">
        <v>7</v>
      </c>
      <c r="E19" s="19">
        <v>490</v>
      </c>
      <c r="F19" s="19">
        <v>1000</v>
      </c>
      <c r="G19" s="20">
        <v>950</v>
      </c>
      <c r="H19" s="20">
        <v>900</v>
      </c>
      <c r="I19" s="20">
        <v>1000</v>
      </c>
      <c r="J19" s="13">
        <f t="shared" si="0"/>
        <v>868</v>
      </c>
      <c r="K19" s="6">
        <f t="shared" si="1"/>
        <v>215.33694527414471</v>
      </c>
      <c r="L19" s="6">
        <f t="shared" si="2"/>
        <v>24.808403833426809</v>
      </c>
      <c r="M19" s="7">
        <f t="shared" si="3"/>
        <v>6076</v>
      </c>
    </row>
    <row r="20" spans="1:13" x14ac:dyDescent="0.3">
      <c r="A20" s="12">
        <v>13</v>
      </c>
      <c r="B20" s="17" t="s">
        <v>28</v>
      </c>
      <c r="C20" s="12" t="s">
        <v>18</v>
      </c>
      <c r="D20" s="12">
        <v>18</v>
      </c>
      <c r="E20" s="19"/>
      <c r="F20" s="19">
        <v>2600</v>
      </c>
      <c r="G20" s="20">
        <v>3600</v>
      </c>
      <c r="H20" s="20">
        <v>3200</v>
      </c>
      <c r="I20" s="20">
        <v>2600</v>
      </c>
      <c r="J20" s="13">
        <f t="shared" si="0"/>
        <v>3000</v>
      </c>
      <c r="K20" s="6">
        <f t="shared" si="1"/>
        <v>489.89794855663564</v>
      </c>
      <c r="L20" s="6">
        <f t="shared" si="2"/>
        <v>16.329931618554522</v>
      </c>
      <c r="M20" s="7">
        <f t="shared" si="3"/>
        <v>54000</v>
      </c>
    </row>
    <row r="21" spans="1:13" x14ac:dyDescent="0.3">
      <c r="A21" s="12">
        <v>14</v>
      </c>
      <c r="B21" s="17" t="s">
        <v>28</v>
      </c>
      <c r="C21" s="12" t="s">
        <v>18</v>
      </c>
      <c r="D21" s="12">
        <v>7</v>
      </c>
      <c r="E21" s="19"/>
      <c r="F21" s="19">
        <v>2900</v>
      </c>
      <c r="G21" s="20">
        <v>3900</v>
      </c>
      <c r="H21" s="20">
        <v>3500</v>
      </c>
      <c r="I21" s="20">
        <v>3000</v>
      </c>
      <c r="J21" s="13">
        <f t="shared" si="0"/>
        <v>3325</v>
      </c>
      <c r="K21" s="6">
        <f t="shared" si="1"/>
        <v>464.5786621588785</v>
      </c>
      <c r="L21" s="6">
        <f t="shared" si="2"/>
        <v>13.972290591244466</v>
      </c>
      <c r="M21" s="7">
        <f t="shared" si="3"/>
        <v>23275</v>
      </c>
    </row>
    <row r="22" spans="1:13" x14ac:dyDescent="0.3">
      <c r="A22" s="12">
        <v>15</v>
      </c>
      <c r="B22" s="17" t="s">
        <v>29</v>
      </c>
      <c r="C22" s="12" t="s">
        <v>18</v>
      </c>
      <c r="D22" s="12">
        <v>14</v>
      </c>
      <c r="E22" s="19"/>
      <c r="F22" s="19">
        <v>4900</v>
      </c>
      <c r="G22" s="20">
        <v>5250</v>
      </c>
      <c r="H22" s="20">
        <v>6300</v>
      </c>
      <c r="I22" s="20">
        <v>4000</v>
      </c>
      <c r="J22" s="13">
        <f t="shared" si="0"/>
        <v>5112.5</v>
      </c>
      <c r="K22" s="6">
        <f t="shared" si="1"/>
        <v>950.76723404487041</v>
      </c>
      <c r="L22" s="6">
        <f t="shared" si="2"/>
        <v>18.596914113347101</v>
      </c>
      <c r="M22" s="7">
        <f t="shared" si="3"/>
        <v>71575</v>
      </c>
    </row>
    <row r="23" spans="1:13" x14ac:dyDescent="0.3">
      <c r="A23" s="12">
        <v>16</v>
      </c>
      <c r="B23" s="17" t="s">
        <v>29</v>
      </c>
      <c r="C23" s="12" t="s">
        <v>18</v>
      </c>
      <c r="D23" s="12">
        <v>3</v>
      </c>
      <c r="E23" s="19"/>
      <c r="F23" s="19">
        <v>10700</v>
      </c>
      <c r="G23" s="20">
        <v>11150</v>
      </c>
      <c r="H23" s="20">
        <v>12600</v>
      </c>
      <c r="I23" s="20">
        <v>11700</v>
      </c>
      <c r="J23" s="13">
        <f t="shared" si="0"/>
        <v>11537.5</v>
      </c>
      <c r="K23" s="6">
        <f t="shared" si="1"/>
        <v>817.89873048766458</v>
      </c>
      <c r="L23" s="6">
        <f t="shared" si="2"/>
        <v>7.0890464180946005</v>
      </c>
      <c r="M23" s="7">
        <f t="shared" si="3"/>
        <v>34612.5</v>
      </c>
    </row>
    <row r="24" spans="1:13" x14ac:dyDescent="0.3">
      <c r="A24" s="12">
        <v>17</v>
      </c>
      <c r="B24" s="17" t="s">
        <v>30</v>
      </c>
      <c r="C24" s="12" t="s">
        <v>18</v>
      </c>
      <c r="D24" s="12">
        <v>1</v>
      </c>
      <c r="E24" s="19">
        <v>20330</v>
      </c>
      <c r="F24" s="19">
        <v>21700</v>
      </c>
      <c r="G24" s="20">
        <v>28300</v>
      </c>
      <c r="H24" s="20">
        <v>18000</v>
      </c>
      <c r="I24" s="20">
        <v>27000</v>
      </c>
      <c r="J24" s="13">
        <f t="shared" si="0"/>
        <v>23066</v>
      </c>
      <c r="K24" s="6">
        <f t="shared" si="1"/>
        <v>4412.6839904982999</v>
      </c>
      <c r="L24" s="6">
        <f t="shared" si="2"/>
        <v>19.130685816779241</v>
      </c>
      <c r="M24" s="7">
        <f t="shared" si="3"/>
        <v>23066</v>
      </c>
    </row>
    <row r="25" spans="1:13" x14ac:dyDescent="0.3">
      <c r="A25" s="12">
        <v>18</v>
      </c>
      <c r="B25" s="17" t="s">
        <v>30</v>
      </c>
      <c r="C25" s="12" t="s">
        <v>18</v>
      </c>
      <c r="D25" s="12">
        <v>1</v>
      </c>
      <c r="E25" s="19">
        <v>11270</v>
      </c>
      <c r="F25" s="19">
        <v>11900</v>
      </c>
      <c r="G25" s="20"/>
      <c r="H25" s="20">
        <v>10000</v>
      </c>
      <c r="I25" s="20">
        <v>12000</v>
      </c>
      <c r="J25" s="13">
        <f t="shared" si="0"/>
        <v>11292.5</v>
      </c>
      <c r="K25" s="6">
        <f t="shared" si="1"/>
        <v>920.26717135116075</v>
      </c>
      <c r="L25" s="6">
        <f t="shared" si="2"/>
        <v>8.149366139926153</v>
      </c>
      <c r="M25" s="7">
        <f t="shared" si="3"/>
        <v>11292.5</v>
      </c>
    </row>
    <row r="26" spans="1:13" x14ac:dyDescent="0.3">
      <c r="A26" s="12">
        <v>19</v>
      </c>
      <c r="B26" s="17" t="s">
        <v>31</v>
      </c>
      <c r="C26" s="12" t="s">
        <v>18</v>
      </c>
      <c r="D26" s="12">
        <v>1</v>
      </c>
      <c r="E26" s="19">
        <v>5730</v>
      </c>
      <c r="F26" s="19">
        <v>8900</v>
      </c>
      <c r="G26" s="20">
        <v>9600</v>
      </c>
      <c r="H26" s="20">
        <v>11000</v>
      </c>
      <c r="I26" s="20">
        <v>5000</v>
      </c>
      <c r="J26" s="13">
        <f t="shared" si="0"/>
        <v>8046</v>
      </c>
      <c r="K26" s="6">
        <f t="shared" si="1"/>
        <v>2574.5057778144528</v>
      </c>
      <c r="L26" s="6">
        <f t="shared" si="2"/>
        <v>31.997337531872393</v>
      </c>
      <c r="M26" s="7">
        <f t="shared" si="3"/>
        <v>8046</v>
      </c>
    </row>
    <row r="27" spans="1:13" x14ac:dyDescent="0.3">
      <c r="A27" s="12">
        <v>20</v>
      </c>
      <c r="B27" s="17" t="s">
        <v>25</v>
      </c>
      <c r="C27" s="12" t="s">
        <v>18</v>
      </c>
      <c r="D27" s="12">
        <v>1</v>
      </c>
      <c r="E27" s="19">
        <v>5980</v>
      </c>
      <c r="F27" s="19">
        <v>10000</v>
      </c>
      <c r="G27" s="20">
        <v>14700</v>
      </c>
      <c r="H27" s="20">
        <v>13500</v>
      </c>
      <c r="I27" s="20">
        <v>11000</v>
      </c>
      <c r="J27" s="13">
        <f t="shared" si="0"/>
        <v>11036</v>
      </c>
      <c r="K27" s="6">
        <f t="shared" si="1"/>
        <v>3396.0977606659089</v>
      </c>
      <c r="L27" s="6">
        <f t="shared" si="2"/>
        <v>30.772904681641073</v>
      </c>
      <c r="M27" s="7">
        <f t="shared" si="3"/>
        <v>11036</v>
      </c>
    </row>
    <row r="28" spans="1:13" x14ac:dyDescent="0.3">
      <c r="A28" s="12">
        <v>21</v>
      </c>
      <c r="B28" s="17" t="s">
        <v>25</v>
      </c>
      <c r="C28" s="12" t="s">
        <v>18</v>
      </c>
      <c r="D28" s="12">
        <v>1</v>
      </c>
      <c r="E28" s="19">
        <v>4960</v>
      </c>
      <c r="F28" s="19">
        <v>6700</v>
      </c>
      <c r="G28" s="20"/>
      <c r="H28" s="20">
        <v>9700</v>
      </c>
      <c r="I28" s="20">
        <v>9500</v>
      </c>
      <c r="J28" s="13">
        <f t="shared" si="0"/>
        <v>7715</v>
      </c>
      <c r="K28" s="6">
        <f t="shared" si="1"/>
        <v>2291.0477952238361</v>
      </c>
      <c r="L28" s="6">
        <f t="shared" si="2"/>
        <v>29.696018084560414</v>
      </c>
      <c r="M28" s="7">
        <f t="shared" si="3"/>
        <v>7715</v>
      </c>
    </row>
    <row r="29" spans="1:13" x14ac:dyDescent="0.3">
      <c r="A29" s="12">
        <v>22</v>
      </c>
      <c r="B29" s="17" t="s">
        <v>22</v>
      </c>
      <c r="C29" s="12" t="s">
        <v>18</v>
      </c>
      <c r="D29" s="12">
        <v>1</v>
      </c>
      <c r="E29" s="19">
        <v>7250</v>
      </c>
      <c r="F29" s="19">
        <v>10400</v>
      </c>
      <c r="G29" s="20">
        <v>12500</v>
      </c>
      <c r="H29" s="20">
        <v>8800</v>
      </c>
      <c r="I29" s="20">
        <v>14000</v>
      </c>
      <c r="J29" s="13">
        <f t="shared" si="0"/>
        <v>10590</v>
      </c>
      <c r="K29" s="6">
        <f t="shared" si="1"/>
        <v>2723.6005580848305</v>
      </c>
      <c r="L29" s="6">
        <f t="shared" si="2"/>
        <v>25.718607725069219</v>
      </c>
      <c r="M29" s="7">
        <f t="shared" si="3"/>
        <v>10590</v>
      </c>
    </row>
    <row r="30" spans="1:13" x14ac:dyDescent="0.3">
      <c r="A30" s="12">
        <v>23</v>
      </c>
      <c r="B30" s="17" t="s">
        <v>32</v>
      </c>
      <c r="C30" s="12" t="s">
        <v>18</v>
      </c>
      <c r="D30" s="12">
        <v>1</v>
      </c>
      <c r="E30" s="19">
        <v>7970</v>
      </c>
      <c r="F30" s="19">
        <v>9300</v>
      </c>
      <c r="G30" s="20">
        <v>13400</v>
      </c>
      <c r="H30" s="20">
        <v>8500</v>
      </c>
      <c r="I30" s="20">
        <v>15000</v>
      </c>
      <c r="J30" s="13">
        <f t="shared" si="0"/>
        <v>10834</v>
      </c>
      <c r="K30" s="6">
        <f t="shared" si="1"/>
        <v>3160.0284808843098</v>
      </c>
      <c r="L30" s="6">
        <f t="shared" si="2"/>
        <v>29.167698734394587</v>
      </c>
      <c r="M30" s="7">
        <f t="shared" si="3"/>
        <v>10834</v>
      </c>
    </row>
    <row r="31" spans="1:13" ht="15.75" customHeight="1" x14ac:dyDescent="0.3">
      <c r="A31" s="32" t="s">
        <v>11</v>
      </c>
      <c r="B31" s="33"/>
      <c r="C31" s="33"/>
      <c r="D31" s="33"/>
      <c r="E31" s="34"/>
      <c r="F31" s="34"/>
      <c r="G31" s="34"/>
      <c r="H31" s="34"/>
      <c r="I31" s="34"/>
      <c r="J31" s="34"/>
      <c r="K31" s="34"/>
      <c r="L31" s="35"/>
      <c r="M31" s="8">
        <f>SUM(M8:M30)</f>
        <v>773009.16999999993</v>
      </c>
    </row>
    <row r="32" spans="1:13" ht="18.75" customHeight="1" x14ac:dyDescent="0.3">
      <c r="B32" s="10" t="s">
        <v>33</v>
      </c>
      <c r="C32" s="10"/>
      <c r="D32" s="10"/>
      <c r="E32" s="10"/>
      <c r="F32" s="10"/>
      <c r="G32" s="10"/>
      <c r="H32" s="10"/>
      <c r="I32" s="10"/>
      <c r="J32" s="10"/>
    </row>
    <row r="33" spans="2:10" ht="18.75" customHeight="1" x14ac:dyDescent="0.3">
      <c r="B33" s="10" t="s">
        <v>38</v>
      </c>
      <c r="C33" s="10"/>
      <c r="D33" s="10"/>
      <c r="E33" s="10"/>
      <c r="F33" s="10"/>
      <c r="G33" s="10"/>
      <c r="H33" s="10"/>
      <c r="I33" s="10"/>
      <c r="J33" s="10"/>
    </row>
    <row r="34" spans="2:10" ht="18.75" customHeight="1" x14ac:dyDescent="0.3">
      <c r="B34" s="10" t="s">
        <v>39</v>
      </c>
      <c r="C34" s="10"/>
      <c r="D34" s="10"/>
      <c r="E34" s="10"/>
      <c r="F34" s="10"/>
      <c r="G34" s="10"/>
      <c r="H34" s="10"/>
      <c r="I34" s="10"/>
      <c r="J34" s="10"/>
    </row>
    <row r="35" spans="2:10" ht="18.75" customHeight="1" x14ac:dyDescent="0.3">
      <c r="B35" s="10" t="s">
        <v>40</v>
      </c>
      <c r="C35" s="10"/>
      <c r="D35" s="10"/>
      <c r="E35" s="10"/>
      <c r="F35" s="10"/>
      <c r="G35" s="10"/>
      <c r="H35" s="10"/>
      <c r="I35" s="10"/>
      <c r="J35" s="10"/>
    </row>
    <row r="36" spans="2:10" ht="18.75" customHeight="1" x14ac:dyDescent="0.3">
      <c r="B36" s="10" t="s">
        <v>41</v>
      </c>
      <c r="C36" s="10"/>
      <c r="D36" s="10"/>
      <c r="E36" s="10"/>
      <c r="F36" s="10"/>
      <c r="G36" s="10" t="s">
        <v>19</v>
      </c>
      <c r="H36" s="10"/>
      <c r="I36" s="10"/>
      <c r="J36" s="10"/>
    </row>
    <row r="37" spans="2:10" ht="18.75" customHeight="1" x14ac:dyDescent="0.3">
      <c r="B37" s="10" t="s">
        <v>42</v>
      </c>
    </row>
    <row r="38" spans="2:10" ht="18.75" customHeight="1" x14ac:dyDescent="0.3">
      <c r="B38" s="10"/>
    </row>
    <row r="39" spans="2:10" ht="18.75" customHeight="1" x14ac:dyDescent="0.3">
      <c r="B39" s="10"/>
    </row>
    <row r="40" spans="2:10" ht="18.75" customHeight="1" x14ac:dyDescent="0.3">
      <c r="B40" s="10" t="s">
        <v>15</v>
      </c>
    </row>
    <row r="41" spans="2:10" ht="31.5" customHeight="1" x14ac:dyDescent="0.3">
      <c r="B41" s="10" t="s">
        <v>43</v>
      </c>
      <c r="J41" s="16"/>
    </row>
    <row r="42" spans="2:10" ht="18.75" customHeight="1" x14ac:dyDescent="0.3">
      <c r="B42" s="10" t="s">
        <v>37</v>
      </c>
      <c r="J42" s="16"/>
    </row>
    <row r="43" spans="2:10" ht="18.75" customHeight="1" x14ac:dyDescent="0.3">
      <c r="B43" s="10"/>
      <c r="J43" s="16"/>
    </row>
    <row r="44" spans="2:10" ht="18.75" customHeight="1" x14ac:dyDescent="0.3">
      <c r="B44" s="15" t="str">
        <f>C5</f>
        <v>05.06.2024 г.</v>
      </c>
      <c r="J44" s="16"/>
    </row>
    <row r="45" spans="2:10" ht="18.75" customHeight="1" x14ac:dyDescent="0.3">
      <c r="B45" s="10"/>
      <c r="J45" s="16"/>
    </row>
    <row r="46" spans="2:10" ht="18.75" customHeight="1" x14ac:dyDescent="0.3">
      <c r="J46" s="16"/>
    </row>
    <row r="47" spans="2:10" ht="18.75" customHeight="1" x14ac:dyDescent="0.3">
      <c r="J47" s="16"/>
    </row>
    <row r="48" spans="2:10" ht="18.75" customHeight="1" x14ac:dyDescent="0.3">
      <c r="J48" s="16"/>
    </row>
    <row r="49" spans="10:10" ht="18.75" customHeight="1" x14ac:dyDescent="0.3">
      <c r="J49" s="16"/>
    </row>
    <row r="50" spans="10:10" ht="18.75" customHeight="1" x14ac:dyDescent="0.3">
      <c r="J50" s="16"/>
    </row>
    <row r="51" spans="10:10" ht="18.75" customHeight="1" x14ac:dyDescent="0.3">
      <c r="J51" s="16"/>
    </row>
    <row r="52" spans="10:10" ht="18.75" customHeight="1" x14ac:dyDescent="0.3">
      <c r="J52" s="16"/>
    </row>
  </sheetData>
  <autoFilter ref="A7:T37"/>
  <mergeCells count="11">
    <mergeCell ref="A31:L31"/>
    <mergeCell ref="A4:B4"/>
    <mergeCell ref="C4:M4"/>
    <mergeCell ref="A5:B5"/>
    <mergeCell ref="C5:M5"/>
    <mergeCell ref="A6:M6"/>
    <mergeCell ref="A2:B2"/>
    <mergeCell ref="C2:M2"/>
    <mergeCell ref="A3:B3"/>
    <mergeCell ref="C3:M3"/>
    <mergeCell ref="A1:M1"/>
  </mergeCells>
  <pageMargins left="0" right="0" top="0" bottom="0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Нечипас Юрий Евгеньевич</cp:lastModifiedBy>
  <cp:lastPrinted>2024-05-15T13:07:54Z</cp:lastPrinted>
  <dcterms:created xsi:type="dcterms:W3CDTF">2017-07-07T10:59:11Z</dcterms:created>
  <dcterms:modified xsi:type="dcterms:W3CDTF">2024-06-05T08:07:14Z</dcterms:modified>
</cp:coreProperties>
</file>