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30" yWindow="-300" windowWidth="19320" windowHeight="11025"/>
  </bookViews>
  <sheets>
    <sheet name="Смета 5" sheetId="5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55" i="5"/>
  <c r="H54"/>
  <c r="J52"/>
  <c r="H48" l="1"/>
  <c r="J47" s="1"/>
  <c r="H47"/>
  <c r="J45"/>
  <c r="J43"/>
  <c r="H43"/>
  <c r="J41"/>
  <c r="J39"/>
  <c r="J37"/>
  <c r="H35"/>
  <c r="J33"/>
  <c r="H31"/>
  <c r="J29"/>
  <c r="J27"/>
  <c r="H36"/>
  <c r="J35" s="1"/>
  <c r="H32"/>
  <c r="J31" s="1"/>
  <c r="H26"/>
  <c r="J25" s="1"/>
  <c r="H24"/>
  <c r="J23" s="1"/>
  <c r="H22"/>
  <c r="J21" s="1"/>
  <c r="H20"/>
  <c r="J19" s="1"/>
  <c r="J17"/>
  <c r="J66"/>
  <c r="H65"/>
  <c r="H61"/>
  <c r="H60"/>
  <c r="J16"/>
  <c r="J13"/>
  <c r="J49" l="1"/>
  <c r="J14"/>
  <c r="F54" l="1"/>
  <c r="J54" s="1"/>
  <c r="J50"/>
  <c r="F56"/>
  <c r="J56" s="1"/>
  <c r="H59" s="1"/>
  <c r="H58"/>
  <c r="J58" l="1"/>
  <c r="J62" s="1"/>
  <c r="J63" s="1"/>
  <c r="H64" l="1"/>
  <c r="J64" s="1"/>
  <c r="J67" s="1"/>
  <c r="J68" l="1"/>
  <c r="J69"/>
</calcChain>
</file>

<file path=xl/sharedStrings.xml><?xml version="1.0" encoding="utf-8"?>
<sst xmlns="http://schemas.openxmlformats.org/spreadsheetml/2006/main" count="130" uniqueCount="88">
  <si>
    <t>№</t>
  </si>
  <si>
    <t>Обоснование стоимости       № частей, глав, §§</t>
  </si>
  <si>
    <t>Доп. коэффиц.           усложнения работ</t>
  </si>
  <si>
    <t>k</t>
  </si>
  <si>
    <t>Наименование работ</t>
  </si>
  <si>
    <t>ед. изм.</t>
  </si>
  <si>
    <t>Объем работ</t>
  </si>
  <si>
    <t>Расчет стоимости</t>
  </si>
  <si>
    <t>Стоимость, руб.</t>
  </si>
  <si>
    <t>Наименование предприятия, здания, сооружения, стадии проектирования, этапа, вида изыскательских работ</t>
  </si>
  <si>
    <t>х</t>
  </si>
  <si>
    <t>км</t>
  </si>
  <si>
    <t>руб.</t>
  </si>
  <si>
    <t>+</t>
  </si>
  <si>
    <t>x</t>
  </si>
  <si>
    <t>Общие указ. п.20</t>
  </si>
  <si>
    <t>Всего по смете</t>
  </si>
  <si>
    <t>НДС</t>
  </si>
  <si>
    <t>Всего по смете с учетом НДС</t>
  </si>
  <si>
    <t>Раздел 1.  Полевые работы</t>
  </si>
  <si>
    <t xml:space="preserve">Итого по разделу 1 Полевые работы </t>
  </si>
  <si>
    <t>Расходы по организации и ликвидации работ                                                                6% от стоимости полевых работ и расходов по транспорту</t>
  </si>
  <si>
    <t>Стои-мость единицы</t>
  </si>
  <si>
    <t xml:space="preserve">к = </t>
  </si>
  <si>
    <t>%</t>
  </si>
  <si>
    <t>1 прогр.</t>
  </si>
  <si>
    <t>Общие указания п.13, прим.1</t>
  </si>
  <si>
    <t>Расходы по внутреннему транспорту при расстоянии от 10 до 15 км                             13,75% от стоимости полевых работ (Итог раздела 1)</t>
  </si>
  <si>
    <t>Общие указания т.4, § 3,</t>
  </si>
  <si>
    <t>1 ус-луга</t>
  </si>
  <si>
    <t>Общие указ. п.12</t>
  </si>
  <si>
    <t>Раздел 2. Камеральные работы</t>
  </si>
  <si>
    <t>Всего по разделу 1, 2</t>
  </si>
  <si>
    <t>на инженерно - метеорологические изыскания</t>
  </si>
  <si>
    <t>Систематизация собранных материалов и данных метеорологических наблюдений.                                                 Подбор станций или постов с оценкой качества материалов наблюдений и степени их репрезантативности</t>
  </si>
  <si>
    <t>1 годо-стан-ция</t>
  </si>
  <si>
    <t xml:space="preserve">Ч.II. Гл.8,                               т.43,  §2 </t>
  </si>
  <si>
    <t xml:space="preserve">Ч.II. Гл.12,                               т.67,  § 1 </t>
  </si>
  <si>
    <t>Ч.II. Гл.12,                               т.67,  § 2, прим. п.2</t>
  </si>
  <si>
    <t>k=</t>
  </si>
  <si>
    <t>Систематизация собранных материалов и данных метеорологических наблюдений.                                                 Давления воздуха.</t>
  </si>
  <si>
    <t>Ч.II. Гл.12,                               т.67,  § 3, прим. п.2</t>
  </si>
  <si>
    <t>Ч.II. Гл.12,                               т.67,  § 6, прим. п.2</t>
  </si>
  <si>
    <t>Ч.II. Гл.12,                               т.67,  § 9, прим. п.2</t>
  </si>
  <si>
    <t>Систематизация собранных материалов и данных метеорологических наблюдений.                                                 Температуры воздуха.</t>
  </si>
  <si>
    <t>Систематизация собранных материалов и данных метеорологических наблюдений.                                                 Влажности воздуха.</t>
  </si>
  <si>
    <t>Систематизация собранных материалов и данных метеорологических наблюдений.                                                 Ветра.</t>
  </si>
  <si>
    <t>Систематизация собранных материалов и данных метеорологических наблюдений.                                                 Осадки.</t>
  </si>
  <si>
    <t>Ч.II. Гл.12,                               т.67,  § 14</t>
  </si>
  <si>
    <t>Ч.II. Гл.12,                               т.67,  § 12</t>
  </si>
  <si>
    <t>Систематизация собранных материалов и данных метеорологических наблюдений.                                                 Снежный покров (декадные данные).</t>
  </si>
  <si>
    <t>Систематизация собранных материалов и данных метеорологических наблюдений.                                                 Облачность.</t>
  </si>
  <si>
    <t>Систематизация собранных материалов и данных метеорологических наблюдений.                                                 Атмосферные явления с вычислением среднего числа дней по месяцам и за год.</t>
  </si>
  <si>
    <t>Ч.II. Гл.12,                               т.67,  § 17</t>
  </si>
  <si>
    <t>Систематизация собранных материалов и данных метеорологических наблюдений.                                                 Температуры почвы.</t>
  </si>
  <si>
    <t>Систематизация собранных материалов и данных метеорологических наблюдений.                                                 Испарений с водной поверхности.</t>
  </si>
  <si>
    <t>Ч.II. Гл.12,                               т.67,  § 19</t>
  </si>
  <si>
    <t>Систематизация собранных материалов и данных метеорологических наблюдений.                                                 Радиационный баланс.</t>
  </si>
  <si>
    <t>Ч.II. Гл.12,                               т.67,  § 22</t>
  </si>
  <si>
    <t>Ч.II. Гл.12,                               т.67,  § 23</t>
  </si>
  <si>
    <t>Систематизация собранных материалов и данных метеорологических наблюдений.                                                 Загрязнения атмосферы.</t>
  </si>
  <si>
    <t>Ч.II. Гл.12,                               т.68,  § 23</t>
  </si>
  <si>
    <t>1 рас-чет</t>
  </si>
  <si>
    <t>Производство метеорологических расчетов.                                                 Определение комплексных характеристик климата. 10 годостанций.                                               За 25 годостанций</t>
  </si>
  <si>
    <t>1 за-писка</t>
  </si>
  <si>
    <t>Ч.II. Гл.12,                               т.69,  § 1</t>
  </si>
  <si>
    <t>Составление климатической характеристики района изысканий при числе метеорологических станций: 1.               Число годостанций до 50.</t>
  </si>
  <si>
    <t>Составление программы метеорологических работ.                          Число метеорологических станций: 1.               Число годостанций до 50.</t>
  </si>
  <si>
    <t>1 про-грам-ма</t>
  </si>
  <si>
    <t>Ч.II. Гл.12,                               т.69,  § 1, прим. п.4</t>
  </si>
  <si>
    <t xml:space="preserve">Итого по разделу 2 Камеральные работы </t>
  </si>
  <si>
    <t>3. Прочие работы</t>
  </si>
  <si>
    <t>Итого по разделу 3 Прочие работы</t>
  </si>
  <si>
    <t xml:space="preserve">Получение справки Крымского УГМС                   </t>
  </si>
  <si>
    <t>Смета № 5</t>
  </si>
  <si>
    <t>Всего по разделам 1, 2, 3  (базисный уровень цен на 01.01.1991 г.)</t>
  </si>
  <si>
    <t xml:space="preserve">Приведение базовой стоимости изысканий к уровню цен текущего периода </t>
  </si>
  <si>
    <t>Ч.II. Гл.11,                               т.53,  § 1, прим. п.1</t>
  </si>
  <si>
    <t>Составление программы производства гидрологических работ, при стоимости камеральных работ до 2 тыс.руб.</t>
  </si>
  <si>
    <t>Составление сводного технического гидгометеорологического отчета, неизученной территории, при стоимости камеральных работ от 1000 до 2000 руб.
70% от стоим. камеральных работ</t>
  </si>
  <si>
    <t>Ч.II. Гл.11,                               т.62,  § 3, прим. п.5</t>
  </si>
  <si>
    <t>Справочник базовых цен на инженерные изыскания для строительства. Инженерно-гидрографические работы. Инженерно-гидрометеорологические изыскания на реках (базисный уровень 01.01.1991)</t>
  </si>
  <si>
    <t>Ч.II. Гл.12, т.67,                § 15, прим. п.2</t>
  </si>
  <si>
    <t>Ч.II. Гл.12, т.67,          § 18, прим. п.2</t>
  </si>
  <si>
    <t>«Сооружение двухцепной ВЛ 110 кВ с подключени-ем ее отпайками к ВЛ 110 кВ Севастополь – ПС-4 правая, ВЛ 110 кВ Севастополь – ПС-4 левая и врезкой в ВЛ 110 кВ ПС-6 – ПС-11 с заменой провода на участках образуемых ВЛ 110 кВ»</t>
  </si>
  <si>
    <t>Рекогнасцировочное обследование. Новый участок КЛ-110 кВ длиной 2,4 км. Категория сложности - II</t>
  </si>
  <si>
    <t>Начальник СДО</t>
  </si>
  <si>
    <t>В.С. Федорова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</si>
</sst>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b/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0" fontId="7" fillId="0" borderId="7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10" fontId="10" fillId="0" borderId="13" xfId="0" applyNumberFormat="1" applyFont="1" applyBorder="1" applyAlignment="1">
      <alignment vertical="center" wrapText="1"/>
    </xf>
    <xf numFmtId="10" fontId="7" fillId="0" borderId="12" xfId="0" applyNumberFormat="1" applyFont="1" applyBorder="1" applyAlignment="1">
      <alignment horizontal="right" vertical="top" wrapText="1"/>
    </xf>
    <xf numFmtId="9" fontId="7" fillId="0" borderId="7" xfId="0" applyNumberFormat="1" applyFont="1" applyBorder="1" applyAlignment="1">
      <alignment horizontal="center"/>
    </xf>
    <xf numFmtId="0" fontId="7" fillId="0" borderId="7" xfId="0" quotePrefix="1" applyFont="1" applyBorder="1" applyAlignment="1">
      <alignment horizontal="center" wrapText="1"/>
    </xf>
    <xf numFmtId="164" fontId="9" fillId="0" borderId="13" xfId="0" applyNumberFormat="1" applyFont="1" applyBorder="1" applyAlignment="1">
      <alignment vertical="top" wrapText="1"/>
    </xf>
    <xf numFmtId="9" fontId="9" fillId="0" borderId="13" xfId="0" applyNumberFormat="1" applyFont="1" applyBorder="1" applyAlignment="1">
      <alignment vertical="top" wrapText="1"/>
    </xf>
    <xf numFmtId="165" fontId="7" fillId="0" borderId="12" xfId="0" applyNumberFormat="1" applyFont="1" applyBorder="1"/>
    <xf numFmtId="0" fontId="7" fillId="0" borderId="13" xfId="0" applyFont="1" applyBorder="1" applyAlignment="1">
      <alignment horizontal="center" vertical="center"/>
    </xf>
    <xf numFmtId="164" fontId="7" fillId="0" borderId="8" xfId="0" applyNumberFormat="1" applyFont="1" applyBorder="1"/>
    <xf numFmtId="0" fontId="7" fillId="0" borderId="9" xfId="0" applyFont="1" applyBorder="1" applyAlignment="1">
      <alignment horizontal="center" vertical="center"/>
    </xf>
    <xf numFmtId="0" fontId="5" fillId="0" borderId="4" xfId="0" applyFont="1" applyBorder="1"/>
    <xf numFmtId="0" fontId="5" fillId="0" borderId="8" xfId="0" applyFont="1" applyBorder="1"/>
    <xf numFmtId="0" fontId="5" fillId="0" borderId="9" xfId="0" applyFont="1" applyBorder="1"/>
    <xf numFmtId="0" fontId="8" fillId="0" borderId="5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8" xfId="0" applyFont="1" applyBorder="1"/>
    <xf numFmtId="0" fontId="6" fillId="0" borderId="9" xfId="0" applyFont="1" applyBorder="1"/>
    <xf numFmtId="2" fontId="8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8" fillId="0" borderId="5" xfId="0" applyFont="1" applyBorder="1" applyAlignment="1">
      <alignment wrapText="1"/>
    </xf>
    <xf numFmtId="0" fontId="7" fillId="0" borderId="8" xfId="0" applyNumberFormat="1" applyFont="1" applyBorder="1" applyAlignment="1">
      <alignment horizontal="right" vertical="top" wrapText="1"/>
    </xf>
    <xf numFmtId="0" fontId="5" fillId="0" borderId="5" xfId="0" applyFont="1" applyBorder="1"/>
    <xf numFmtId="0" fontId="12" fillId="0" borderId="5" xfId="0" applyFont="1" applyBorder="1" applyAlignment="1"/>
    <xf numFmtId="0" fontId="12" fillId="0" borderId="1" xfId="0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9" fontId="12" fillId="0" borderId="4" xfId="0" applyNumberFormat="1" applyFont="1" applyBorder="1"/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vertical="center" wrapText="1"/>
    </xf>
    <xf numFmtId="2" fontId="7" fillId="0" borderId="12" xfId="0" applyNumberFormat="1" applyFont="1" applyBorder="1" applyAlignment="1">
      <alignment horizontal="right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1" fillId="0" borderId="15" xfId="0" applyFont="1" applyBorder="1"/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1" fillId="0" borderId="7" xfId="0" applyNumberFormat="1" applyFont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showWhiteSpace="0" zoomScaleNormal="100" zoomScalePageLayoutView="120" workbookViewId="0">
      <selection activeCell="P15" sqref="P15"/>
    </sheetView>
  </sheetViews>
  <sheetFormatPr defaultColWidth="9.140625" defaultRowHeight="15"/>
  <cols>
    <col min="1" max="1" width="3.7109375" style="3" customWidth="1"/>
    <col min="2" max="2" width="14.7109375" style="3" customWidth="1"/>
    <col min="3" max="3" width="3.5703125" style="3" customWidth="1"/>
    <col min="4" max="4" width="31.5703125" style="3" customWidth="1"/>
    <col min="5" max="5" width="4.5703125" style="3" customWidth="1"/>
    <col min="6" max="6" width="7" style="3" customWidth="1"/>
    <col min="7" max="7" width="6.7109375" style="3" customWidth="1"/>
    <col min="8" max="8" width="8.85546875" style="3" customWidth="1"/>
    <col min="9" max="9" width="3.42578125" style="3" customWidth="1"/>
    <col min="10" max="10" width="11.42578125" style="3" customWidth="1"/>
    <col min="11" max="16384" width="9.140625" style="3"/>
  </cols>
  <sheetData>
    <row r="1" spans="1:10" ht="5.0999999999999996" customHeight="1"/>
    <row r="2" spans="1:10" ht="15" customHeight="1">
      <c r="A2" s="121" t="s">
        <v>74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7.25" customHeight="1">
      <c r="A3" s="121" t="s">
        <v>33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8.25" customHeight="1">
      <c r="B4" s="1"/>
      <c r="C4" s="1"/>
      <c r="D4" s="1"/>
      <c r="E4" s="1"/>
      <c r="F4" s="1"/>
      <c r="G4" s="1"/>
      <c r="H4" s="1"/>
      <c r="I4" s="1"/>
      <c r="J4" s="1"/>
    </row>
    <row r="5" spans="1:10" ht="136.5" customHeight="1">
      <c r="A5" s="122" t="s">
        <v>9</v>
      </c>
      <c r="B5" s="123"/>
      <c r="C5" s="123"/>
      <c r="D5" s="123"/>
      <c r="E5" s="122" t="s">
        <v>84</v>
      </c>
      <c r="F5" s="122"/>
      <c r="G5" s="122"/>
      <c r="H5" s="122"/>
      <c r="I5" s="122"/>
      <c r="J5" s="122"/>
    </row>
    <row r="6" spans="1:10" ht="8.2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9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33.75" customHeight="1">
      <c r="A8" s="92" t="s">
        <v>0</v>
      </c>
      <c r="B8" s="124" t="s">
        <v>1</v>
      </c>
      <c r="C8" s="107"/>
      <c r="D8" s="92" t="s">
        <v>4</v>
      </c>
      <c r="E8" s="92" t="s">
        <v>5</v>
      </c>
      <c r="F8" s="92" t="s">
        <v>6</v>
      </c>
      <c r="G8" s="101" t="s">
        <v>22</v>
      </c>
      <c r="H8" s="88" t="s">
        <v>7</v>
      </c>
      <c r="I8" s="125"/>
      <c r="J8" s="92" t="s">
        <v>8</v>
      </c>
    </row>
    <row r="9" spans="1:10" ht="25.5">
      <c r="A9" s="93"/>
      <c r="B9" s="8" t="s">
        <v>2</v>
      </c>
      <c r="C9" s="8" t="s">
        <v>3</v>
      </c>
      <c r="D9" s="93"/>
      <c r="E9" s="93"/>
      <c r="F9" s="93"/>
      <c r="G9" s="108"/>
      <c r="H9" s="89"/>
      <c r="I9" s="126"/>
      <c r="J9" s="93"/>
    </row>
    <row r="10" spans="1:10">
      <c r="A10" s="8">
        <v>1</v>
      </c>
      <c r="B10" s="124">
        <v>2</v>
      </c>
      <c r="C10" s="107"/>
      <c r="D10" s="8">
        <v>3</v>
      </c>
      <c r="E10" s="8">
        <v>4</v>
      </c>
      <c r="F10" s="8">
        <v>5</v>
      </c>
      <c r="G10" s="8">
        <v>6</v>
      </c>
      <c r="H10" s="88">
        <v>7</v>
      </c>
      <c r="I10" s="125"/>
      <c r="J10" s="8">
        <v>8</v>
      </c>
    </row>
    <row r="11" spans="1:10" ht="32.450000000000003" customHeight="1">
      <c r="A11" s="124" t="s">
        <v>81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0">
      <c r="A12" s="104" t="s">
        <v>19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0" s="5" customFormat="1" ht="38.25">
      <c r="A13" s="8">
        <v>1</v>
      </c>
      <c r="B13" s="27" t="s">
        <v>36</v>
      </c>
      <c r="C13" s="69"/>
      <c r="D13" s="11" t="s">
        <v>85</v>
      </c>
      <c r="E13" s="8" t="s">
        <v>11</v>
      </c>
      <c r="F13" s="8">
        <v>2.4</v>
      </c>
      <c r="G13" s="8">
        <v>20</v>
      </c>
      <c r="H13" s="68"/>
      <c r="I13" s="69"/>
      <c r="J13" s="12">
        <f>G13*F13</f>
        <v>48</v>
      </c>
    </row>
    <row r="14" spans="1:10" s="5" customFormat="1" ht="18.75" customHeight="1">
      <c r="A14" s="8"/>
      <c r="B14" s="20"/>
      <c r="C14" s="67"/>
      <c r="D14" s="15" t="s">
        <v>20</v>
      </c>
      <c r="E14" s="16" t="s">
        <v>12</v>
      </c>
      <c r="F14" s="16"/>
      <c r="G14" s="9"/>
      <c r="H14" s="17"/>
      <c r="I14" s="18"/>
      <c r="J14" s="19">
        <f>SUM(J13:J13)</f>
        <v>48</v>
      </c>
    </row>
    <row r="15" spans="1:10" s="5" customFormat="1">
      <c r="A15" s="104" t="s">
        <v>31</v>
      </c>
      <c r="B15" s="106"/>
      <c r="C15" s="106"/>
      <c r="D15" s="106"/>
      <c r="E15" s="106"/>
      <c r="F15" s="106"/>
      <c r="G15" s="106"/>
      <c r="H15" s="106"/>
      <c r="I15" s="106"/>
      <c r="J15" s="107"/>
    </row>
    <row r="16" spans="1:10" ht="38.25">
      <c r="A16" s="63">
        <v>2</v>
      </c>
      <c r="B16" s="27" t="s">
        <v>36</v>
      </c>
      <c r="C16" s="22"/>
      <c r="D16" s="11" t="s">
        <v>85</v>
      </c>
      <c r="E16" s="8" t="s">
        <v>11</v>
      </c>
      <c r="F16" s="8">
        <v>2.4</v>
      </c>
      <c r="G16" s="63">
        <v>7</v>
      </c>
      <c r="H16" s="66"/>
      <c r="I16" s="67"/>
      <c r="J16" s="12">
        <f t="shared" ref="J16" si="0">F16*G16</f>
        <v>16.8</v>
      </c>
    </row>
    <row r="17" spans="1:10" ht="56.45" customHeight="1">
      <c r="A17" s="92">
        <v>3</v>
      </c>
      <c r="B17" s="27" t="s">
        <v>37</v>
      </c>
      <c r="C17" s="69"/>
      <c r="D17" s="99" t="s">
        <v>34</v>
      </c>
      <c r="E17" s="101" t="s">
        <v>35</v>
      </c>
      <c r="F17" s="92">
        <v>1</v>
      </c>
      <c r="G17" s="92">
        <v>90</v>
      </c>
      <c r="H17" s="73"/>
      <c r="I17" s="69"/>
      <c r="J17" s="94">
        <f>F17*G17</f>
        <v>90</v>
      </c>
    </row>
    <row r="18" spans="1:10">
      <c r="A18" s="93"/>
      <c r="B18" s="13"/>
      <c r="C18" s="71"/>
      <c r="D18" s="100"/>
      <c r="E18" s="93"/>
      <c r="F18" s="93"/>
      <c r="G18" s="93"/>
      <c r="H18" s="74"/>
      <c r="I18" s="71"/>
      <c r="J18" s="95"/>
    </row>
    <row r="19" spans="1:10" ht="29.45" customHeight="1">
      <c r="A19" s="92">
        <v>4</v>
      </c>
      <c r="B19" s="27" t="s">
        <v>38</v>
      </c>
      <c r="C19" s="62"/>
      <c r="D19" s="99" t="s">
        <v>40</v>
      </c>
      <c r="E19" s="101" t="s">
        <v>35</v>
      </c>
      <c r="F19" s="109">
        <v>3</v>
      </c>
      <c r="G19" s="88">
        <v>1</v>
      </c>
      <c r="H19" s="79">
        <v>1</v>
      </c>
      <c r="I19" s="69" t="s">
        <v>10</v>
      </c>
      <c r="J19" s="97">
        <f>F19*G19*H20</f>
        <v>4.5</v>
      </c>
    </row>
    <row r="20" spans="1:10">
      <c r="A20" s="93"/>
      <c r="B20" s="74" t="s">
        <v>39</v>
      </c>
      <c r="C20" s="71">
        <v>1.5</v>
      </c>
      <c r="D20" s="100"/>
      <c r="E20" s="93"/>
      <c r="F20" s="110"/>
      <c r="G20" s="89"/>
      <c r="H20" s="13">
        <f>C20</f>
        <v>1.5</v>
      </c>
      <c r="I20" s="23"/>
      <c r="J20" s="98"/>
    </row>
    <row r="21" spans="1:10" ht="38.25">
      <c r="A21" s="92">
        <v>5</v>
      </c>
      <c r="B21" s="27" t="s">
        <v>41</v>
      </c>
      <c r="C21" s="62"/>
      <c r="D21" s="99" t="s">
        <v>44</v>
      </c>
      <c r="E21" s="101" t="s">
        <v>35</v>
      </c>
      <c r="F21" s="109">
        <v>3</v>
      </c>
      <c r="G21" s="88">
        <v>1</v>
      </c>
      <c r="H21" s="79">
        <v>1</v>
      </c>
      <c r="I21" s="69" t="s">
        <v>10</v>
      </c>
      <c r="J21" s="97">
        <f>F21*G21*H22</f>
        <v>4.5</v>
      </c>
    </row>
    <row r="22" spans="1:10">
      <c r="A22" s="93"/>
      <c r="B22" s="74" t="s">
        <v>39</v>
      </c>
      <c r="C22" s="71">
        <v>1.5</v>
      </c>
      <c r="D22" s="100"/>
      <c r="E22" s="93"/>
      <c r="F22" s="110"/>
      <c r="G22" s="89"/>
      <c r="H22" s="13">
        <f>C22</f>
        <v>1.5</v>
      </c>
      <c r="I22" s="23"/>
      <c r="J22" s="98"/>
    </row>
    <row r="23" spans="1:10" ht="38.25">
      <c r="A23" s="92">
        <v>6</v>
      </c>
      <c r="B23" s="27" t="s">
        <v>42</v>
      </c>
      <c r="C23" s="62"/>
      <c r="D23" s="99" t="s">
        <v>45</v>
      </c>
      <c r="E23" s="101" t="s">
        <v>35</v>
      </c>
      <c r="F23" s="109">
        <v>3</v>
      </c>
      <c r="G23" s="88">
        <v>2.8</v>
      </c>
      <c r="H23" s="79">
        <v>1</v>
      </c>
      <c r="I23" s="69" t="s">
        <v>10</v>
      </c>
      <c r="J23" s="97">
        <f>F23*G23*H24</f>
        <v>12.599999999999998</v>
      </c>
    </row>
    <row r="24" spans="1:10">
      <c r="A24" s="93"/>
      <c r="B24" s="74" t="s">
        <v>39</v>
      </c>
      <c r="C24" s="71">
        <v>1.5</v>
      </c>
      <c r="D24" s="100"/>
      <c r="E24" s="93"/>
      <c r="F24" s="110"/>
      <c r="G24" s="89"/>
      <c r="H24" s="13">
        <f>C24</f>
        <v>1.5</v>
      </c>
      <c r="I24" s="23"/>
      <c r="J24" s="98"/>
    </row>
    <row r="25" spans="1:10" ht="38.25">
      <c r="A25" s="92">
        <v>7</v>
      </c>
      <c r="B25" s="27" t="s">
        <v>43</v>
      </c>
      <c r="C25" s="62"/>
      <c r="D25" s="99" t="s">
        <v>46</v>
      </c>
      <c r="E25" s="101" t="s">
        <v>35</v>
      </c>
      <c r="F25" s="109">
        <v>3</v>
      </c>
      <c r="G25" s="88">
        <v>7</v>
      </c>
      <c r="H25" s="79">
        <v>1</v>
      </c>
      <c r="I25" s="69" t="s">
        <v>10</v>
      </c>
      <c r="J25" s="97">
        <f>F25*G25*H26</f>
        <v>31.5</v>
      </c>
    </row>
    <row r="26" spans="1:10">
      <c r="A26" s="93"/>
      <c r="B26" s="74" t="s">
        <v>39</v>
      </c>
      <c r="C26" s="71">
        <v>1.5</v>
      </c>
      <c r="D26" s="100"/>
      <c r="E26" s="93"/>
      <c r="F26" s="110"/>
      <c r="G26" s="89"/>
      <c r="H26" s="13">
        <f>C26</f>
        <v>1.5</v>
      </c>
      <c r="I26" s="23"/>
      <c r="J26" s="98"/>
    </row>
    <row r="27" spans="1:10" ht="28.5" customHeight="1">
      <c r="A27" s="92">
        <v>8</v>
      </c>
      <c r="B27" s="27" t="s">
        <v>49</v>
      </c>
      <c r="C27" s="62"/>
      <c r="D27" s="99" t="s">
        <v>47</v>
      </c>
      <c r="E27" s="101" t="s">
        <v>35</v>
      </c>
      <c r="F27" s="109">
        <v>3</v>
      </c>
      <c r="G27" s="88">
        <v>1.7</v>
      </c>
      <c r="H27" s="79"/>
      <c r="I27" s="69"/>
      <c r="J27" s="97">
        <f>F27*G27</f>
        <v>5.0999999999999996</v>
      </c>
    </row>
    <row r="28" spans="1:10">
      <c r="A28" s="93"/>
      <c r="B28" s="74"/>
      <c r="C28" s="71"/>
      <c r="D28" s="100"/>
      <c r="E28" s="93"/>
      <c r="F28" s="110"/>
      <c r="G28" s="89"/>
      <c r="H28" s="13"/>
      <c r="I28" s="23"/>
      <c r="J28" s="98"/>
    </row>
    <row r="29" spans="1:10" ht="26.1" customHeight="1">
      <c r="A29" s="92">
        <v>9</v>
      </c>
      <c r="B29" s="27" t="s">
        <v>48</v>
      </c>
      <c r="C29" s="62"/>
      <c r="D29" s="99" t="s">
        <v>50</v>
      </c>
      <c r="E29" s="101" t="s">
        <v>35</v>
      </c>
      <c r="F29" s="109">
        <v>3</v>
      </c>
      <c r="G29" s="88">
        <v>1.5</v>
      </c>
      <c r="H29" s="79"/>
      <c r="I29" s="69"/>
      <c r="J29" s="97">
        <f>F29*G29</f>
        <v>4.5</v>
      </c>
    </row>
    <row r="30" spans="1:10">
      <c r="A30" s="93"/>
      <c r="B30" s="74"/>
      <c r="C30" s="71"/>
      <c r="D30" s="100"/>
      <c r="E30" s="93"/>
      <c r="F30" s="110"/>
      <c r="G30" s="89"/>
      <c r="H30" s="13"/>
      <c r="I30" s="23"/>
      <c r="J30" s="98"/>
    </row>
    <row r="31" spans="1:10" ht="27.6" customHeight="1">
      <c r="A31" s="92">
        <v>10</v>
      </c>
      <c r="B31" s="27" t="s">
        <v>82</v>
      </c>
      <c r="C31" s="62"/>
      <c r="D31" s="99" t="s">
        <v>51</v>
      </c>
      <c r="E31" s="101" t="s">
        <v>35</v>
      </c>
      <c r="F31" s="109">
        <v>3</v>
      </c>
      <c r="G31" s="88">
        <v>2.1</v>
      </c>
      <c r="H31" s="79">
        <f>G31</f>
        <v>2.1</v>
      </c>
      <c r="I31" s="69" t="s">
        <v>10</v>
      </c>
      <c r="J31" s="97">
        <f>F31*G31*H32</f>
        <v>9.4500000000000011</v>
      </c>
    </row>
    <row r="32" spans="1:10">
      <c r="A32" s="93"/>
      <c r="B32" s="74" t="s">
        <v>39</v>
      </c>
      <c r="C32" s="71">
        <v>1.5</v>
      </c>
      <c r="D32" s="100"/>
      <c r="E32" s="93"/>
      <c r="F32" s="110"/>
      <c r="G32" s="89"/>
      <c r="H32" s="13">
        <f>C32</f>
        <v>1.5</v>
      </c>
      <c r="I32" s="23"/>
      <c r="J32" s="98"/>
    </row>
    <row r="33" spans="1:10" ht="39.6" customHeight="1">
      <c r="A33" s="92">
        <v>11</v>
      </c>
      <c r="B33" s="27" t="s">
        <v>53</v>
      </c>
      <c r="C33" s="62"/>
      <c r="D33" s="99" t="s">
        <v>52</v>
      </c>
      <c r="E33" s="101" t="s">
        <v>35</v>
      </c>
      <c r="F33" s="109">
        <v>3</v>
      </c>
      <c r="G33" s="88">
        <v>1</v>
      </c>
      <c r="H33" s="79"/>
      <c r="I33" s="69"/>
      <c r="J33" s="97">
        <f>F33*G33</f>
        <v>3</v>
      </c>
    </row>
    <row r="34" spans="1:10">
      <c r="A34" s="93"/>
      <c r="B34" s="74"/>
      <c r="C34" s="71"/>
      <c r="D34" s="100"/>
      <c r="E34" s="93"/>
      <c r="F34" s="110"/>
      <c r="G34" s="89"/>
      <c r="H34" s="13"/>
      <c r="I34" s="23"/>
      <c r="J34" s="98"/>
    </row>
    <row r="35" spans="1:10" ht="27.6" customHeight="1">
      <c r="A35" s="92">
        <v>12</v>
      </c>
      <c r="B35" s="27" t="s">
        <v>83</v>
      </c>
      <c r="C35" s="62"/>
      <c r="D35" s="99" t="s">
        <v>54</v>
      </c>
      <c r="E35" s="101" t="s">
        <v>35</v>
      </c>
      <c r="F35" s="109">
        <v>3</v>
      </c>
      <c r="G35" s="88">
        <v>7.2</v>
      </c>
      <c r="H35" s="79">
        <f>G35</f>
        <v>7.2</v>
      </c>
      <c r="I35" s="69" t="s">
        <v>10</v>
      </c>
      <c r="J35" s="97">
        <f>F35*G35*H36</f>
        <v>32.400000000000006</v>
      </c>
    </row>
    <row r="36" spans="1:10">
      <c r="A36" s="93"/>
      <c r="B36" s="74" t="s">
        <v>39</v>
      </c>
      <c r="C36" s="71">
        <v>1.5</v>
      </c>
      <c r="D36" s="100"/>
      <c r="E36" s="93"/>
      <c r="F36" s="110"/>
      <c r="G36" s="89"/>
      <c r="H36" s="13">
        <f>C36</f>
        <v>1.5</v>
      </c>
      <c r="I36" s="23"/>
      <c r="J36" s="98"/>
    </row>
    <row r="37" spans="1:10" ht="36.75" customHeight="1">
      <c r="A37" s="92">
        <v>13</v>
      </c>
      <c r="B37" s="27" t="s">
        <v>56</v>
      </c>
      <c r="C37" s="62"/>
      <c r="D37" s="99" t="s">
        <v>55</v>
      </c>
      <c r="E37" s="101" t="s">
        <v>35</v>
      </c>
      <c r="F37" s="109">
        <v>3</v>
      </c>
      <c r="G37" s="88">
        <v>1</v>
      </c>
      <c r="H37" s="79"/>
      <c r="I37" s="69"/>
      <c r="J37" s="97">
        <f>F37*G37</f>
        <v>3</v>
      </c>
    </row>
    <row r="38" spans="1:10">
      <c r="A38" s="93"/>
      <c r="B38" s="74"/>
      <c r="C38" s="71"/>
      <c r="D38" s="100"/>
      <c r="E38" s="93"/>
      <c r="F38" s="110"/>
      <c r="G38" s="89"/>
      <c r="H38" s="13"/>
      <c r="I38" s="23"/>
      <c r="J38" s="98"/>
    </row>
    <row r="39" spans="1:10" ht="27.6" customHeight="1">
      <c r="A39" s="92">
        <v>14</v>
      </c>
      <c r="B39" s="27" t="s">
        <v>58</v>
      </c>
      <c r="C39" s="62"/>
      <c r="D39" s="99" t="s">
        <v>57</v>
      </c>
      <c r="E39" s="101" t="s">
        <v>35</v>
      </c>
      <c r="F39" s="109">
        <v>3</v>
      </c>
      <c r="G39" s="88">
        <v>6.7</v>
      </c>
      <c r="H39" s="79"/>
      <c r="I39" s="69"/>
      <c r="J39" s="97">
        <f>F39*G39</f>
        <v>20.100000000000001</v>
      </c>
    </row>
    <row r="40" spans="1:10">
      <c r="A40" s="93"/>
      <c r="B40" s="74"/>
      <c r="C40" s="71"/>
      <c r="D40" s="100"/>
      <c r="E40" s="93"/>
      <c r="F40" s="110"/>
      <c r="G40" s="89"/>
      <c r="H40" s="13"/>
      <c r="I40" s="23"/>
      <c r="J40" s="98"/>
    </row>
    <row r="41" spans="1:10" ht="30" customHeight="1">
      <c r="A41" s="92">
        <v>15</v>
      </c>
      <c r="B41" s="27" t="s">
        <v>59</v>
      </c>
      <c r="C41" s="62"/>
      <c r="D41" s="99" t="s">
        <v>60</v>
      </c>
      <c r="E41" s="101" t="s">
        <v>35</v>
      </c>
      <c r="F41" s="109">
        <v>3</v>
      </c>
      <c r="G41" s="88">
        <v>8.1999999999999993</v>
      </c>
      <c r="H41" s="79"/>
      <c r="I41" s="69"/>
      <c r="J41" s="97">
        <f>F41*G41</f>
        <v>24.599999999999998</v>
      </c>
    </row>
    <row r="42" spans="1:10">
      <c r="A42" s="93"/>
      <c r="B42" s="74"/>
      <c r="C42" s="71"/>
      <c r="D42" s="100"/>
      <c r="E42" s="93"/>
      <c r="F42" s="110"/>
      <c r="G42" s="89"/>
      <c r="H42" s="13"/>
      <c r="I42" s="23"/>
      <c r="J42" s="98"/>
    </row>
    <row r="43" spans="1:10" ht="45.75" customHeight="1">
      <c r="A43" s="92">
        <v>16</v>
      </c>
      <c r="B43" s="27" t="s">
        <v>61</v>
      </c>
      <c r="C43" s="62"/>
      <c r="D43" s="99" t="s">
        <v>63</v>
      </c>
      <c r="E43" s="101" t="s">
        <v>62</v>
      </c>
      <c r="F43" s="102">
        <v>1</v>
      </c>
      <c r="G43" s="88">
        <v>331</v>
      </c>
      <c r="H43" s="79">
        <f>G43</f>
        <v>331</v>
      </c>
      <c r="I43" s="69" t="s">
        <v>10</v>
      </c>
      <c r="J43" s="97">
        <f>F43*G43*H44</f>
        <v>827.5</v>
      </c>
    </row>
    <row r="44" spans="1:10">
      <c r="A44" s="93"/>
      <c r="B44" s="74"/>
      <c r="C44" s="71"/>
      <c r="D44" s="100"/>
      <c r="E44" s="93"/>
      <c r="F44" s="103"/>
      <c r="G44" s="89"/>
      <c r="H44" s="13">
        <v>2.5</v>
      </c>
      <c r="I44" s="23"/>
      <c r="J44" s="98"/>
    </row>
    <row r="45" spans="1:10" ht="36.75" customHeight="1">
      <c r="A45" s="92">
        <v>17</v>
      </c>
      <c r="B45" s="27" t="s">
        <v>65</v>
      </c>
      <c r="C45" s="62"/>
      <c r="D45" s="99" t="s">
        <v>66</v>
      </c>
      <c r="E45" s="101" t="s">
        <v>64</v>
      </c>
      <c r="F45" s="102">
        <v>1</v>
      </c>
      <c r="G45" s="88">
        <v>201</v>
      </c>
      <c r="H45" s="79"/>
      <c r="I45" s="69"/>
      <c r="J45" s="97">
        <f>F45*G45</f>
        <v>201</v>
      </c>
    </row>
    <row r="46" spans="1:10">
      <c r="A46" s="93"/>
      <c r="B46" s="74"/>
      <c r="C46" s="71"/>
      <c r="D46" s="100"/>
      <c r="E46" s="93"/>
      <c r="F46" s="103"/>
      <c r="G46" s="89"/>
      <c r="H46" s="13"/>
      <c r="I46" s="23"/>
      <c r="J46" s="98"/>
    </row>
    <row r="47" spans="1:10" ht="38.25" customHeight="1">
      <c r="A47" s="92">
        <v>18</v>
      </c>
      <c r="B47" s="27" t="s">
        <v>69</v>
      </c>
      <c r="C47" s="62"/>
      <c r="D47" s="99" t="s">
        <v>67</v>
      </c>
      <c r="E47" s="101" t="s">
        <v>68</v>
      </c>
      <c r="F47" s="102">
        <v>1</v>
      </c>
      <c r="G47" s="88">
        <v>201</v>
      </c>
      <c r="H47" s="79">
        <f>G47</f>
        <v>201</v>
      </c>
      <c r="I47" s="69" t="s">
        <v>10</v>
      </c>
      <c r="J47" s="97">
        <f>F47*G47*H48</f>
        <v>80.400000000000006</v>
      </c>
    </row>
    <row r="48" spans="1:10">
      <c r="A48" s="93"/>
      <c r="B48" s="74" t="s">
        <v>39</v>
      </c>
      <c r="C48" s="71">
        <v>0.4</v>
      </c>
      <c r="D48" s="100"/>
      <c r="E48" s="93"/>
      <c r="F48" s="103"/>
      <c r="G48" s="89"/>
      <c r="H48" s="13">
        <f>C48</f>
        <v>0.4</v>
      </c>
      <c r="I48" s="23"/>
      <c r="J48" s="98"/>
    </row>
    <row r="49" spans="1:10" ht="25.5">
      <c r="A49" s="24"/>
      <c r="B49" s="4"/>
      <c r="C49" s="7"/>
      <c r="D49" s="15" t="s">
        <v>70</v>
      </c>
      <c r="E49" s="16" t="s">
        <v>12</v>
      </c>
      <c r="F49" s="16"/>
      <c r="G49" s="9"/>
      <c r="H49" s="25"/>
      <c r="I49" s="21"/>
      <c r="J49" s="19">
        <f>SUM(J16:J48)</f>
        <v>1370.95</v>
      </c>
    </row>
    <row r="50" spans="1:10" ht="18" customHeight="1">
      <c r="A50" s="24"/>
      <c r="B50" s="4"/>
      <c r="C50" s="7"/>
      <c r="D50" s="60" t="s">
        <v>32</v>
      </c>
      <c r="E50" s="10" t="s">
        <v>12</v>
      </c>
      <c r="F50" s="10"/>
      <c r="G50" s="10"/>
      <c r="H50" s="25"/>
      <c r="I50" s="21"/>
      <c r="J50" s="61">
        <f>J14+J49</f>
        <v>1418.95</v>
      </c>
    </row>
    <row r="51" spans="1:10" s="5" customFormat="1" ht="17.25" customHeight="1">
      <c r="A51" s="104" t="s">
        <v>71</v>
      </c>
      <c r="B51" s="105"/>
      <c r="C51" s="105"/>
      <c r="D51" s="106"/>
      <c r="E51" s="106"/>
      <c r="F51" s="106"/>
      <c r="G51" s="106"/>
      <c r="H51" s="105"/>
      <c r="I51" s="105"/>
      <c r="J51" s="107"/>
    </row>
    <row r="52" spans="1:10" s="5" customFormat="1" ht="27" customHeight="1">
      <c r="A52" s="92">
        <v>19</v>
      </c>
      <c r="B52" s="27" t="s">
        <v>77</v>
      </c>
      <c r="C52" s="69"/>
      <c r="D52" s="90" t="s">
        <v>78</v>
      </c>
      <c r="E52" s="101" t="s">
        <v>25</v>
      </c>
      <c r="F52" s="92">
        <v>1</v>
      </c>
      <c r="G52" s="88">
        <v>450</v>
      </c>
      <c r="H52" s="73"/>
      <c r="I52" s="69"/>
      <c r="J52" s="97">
        <f>F52*G52</f>
        <v>450</v>
      </c>
    </row>
    <row r="53" spans="1:10" s="5" customFormat="1" ht="13.5" customHeight="1">
      <c r="A53" s="93"/>
      <c r="B53" s="80"/>
      <c r="C53" s="81"/>
      <c r="D53" s="91"/>
      <c r="E53" s="108"/>
      <c r="F53" s="93"/>
      <c r="G53" s="89"/>
      <c r="H53" s="74"/>
      <c r="I53" s="71"/>
      <c r="J53" s="98"/>
    </row>
    <row r="54" spans="1:10" s="5" customFormat="1" ht="49.5" customHeight="1">
      <c r="A54" s="88">
        <v>20</v>
      </c>
      <c r="B54" s="64" t="s">
        <v>80</v>
      </c>
      <c r="C54" s="69"/>
      <c r="D54" s="90" t="s">
        <v>79</v>
      </c>
      <c r="E54" s="92" t="s">
        <v>24</v>
      </c>
      <c r="F54" s="94">
        <f>J49</f>
        <v>1370.95</v>
      </c>
      <c r="G54" s="96">
        <v>0.7</v>
      </c>
      <c r="H54" s="82">
        <f>G54</f>
        <v>0.7</v>
      </c>
      <c r="I54" s="69" t="s">
        <v>10</v>
      </c>
      <c r="J54" s="97">
        <f>F54*G54*H55</f>
        <v>1439.4974999999999</v>
      </c>
    </row>
    <row r="55" spans="1:10" s="5" customFormat="1">
      <c r="A55" s="89"/>
      <c r="B55" s="74" t="s">
        <v>39</v>
      </c>
      <c r="C55" s="71">
        <v>1.5</v>
      </c>
      <c r="D55" s="91"/>
      <c r="E55" s="93"/>
      <c r="F55" s="95"/>
      <c r="G55" s="93"/>
      <c r="H55" s="70">
        <f>C55</f>
        <v>1.5</v>
      </c>
      <c r="I55" s="71"/>
      <c r="J55" s="98"/>
    </row>
    <row r="56" spans="1:10" ht="30.75" customHeight="1">
      <c r="A56" s="92">
        <v>21</v>
      </c>
      <c r="B56" s="117" t="s">
        <v>28</v>
      </c>
      <c r="C56" s="29"/>
      <c r="D56" s="99" t="s">
        <v>27</v>
      </c>
      <c r="E56" s="92" t="s">
        <v>24</v>
      </c>
      <c r="F56" s="94">
        <f>J14</f>
        <v>48</v>
      </c>
      <c r="G56" s="88">
        <v>13.75</v>
      </c>
      <c r="H56" s="30"/>
      <c r="I56" s="31"/>
      <c r="J56" s="94">
        <f>F56*G56%</f>
        <v>6.6000000000000005</v>
      </c>
    </row>
    <row r="57" spans="1:10" ht="19.5" customHeight="1">
      <c r="A57" s="93"/>
      <c r="B57" s="118"/>
      <c r="C57" s="32"/>
      <c r="D57" s="100"/>
      <c r="E57" s="93"/>
      <c r="F57" s="93"/>
      <c r="G57" s="93"/>
      <c r="H57" s="33"/>
      <c r="I57" s="14"/>
      <c r="J57" s="95"/>
    </row>
    <row r="58" spans="1:10" ht="15" customHeight="1">
      <c r="A58" s="92">
        <v>22</v>
      </c>
      <c r="B58" s="117" t="s">
        <v>26</v>
      </c>
      <c r="C58" s="34"/>
      <c r="D58" s="90" t="s">
        <v>21</v>
      </c>
      <c r="E58" s="92" t="s">
        <v>24</v>
      </c>
      <c r="F58" s="92"/>
      <c r="G58" s="88">
        <v>6</v>
      </c>
      <c r="H58" s="30">
        <f>J14</f>
        <v>48</v>
      </c>
      <c r="I58" s="35" t="s">
        <v>13</v>
      </c>
      <c r="J58" s="94">
        <f>(H58+H59)*H60*H61</f>
        <v>8.19</v>
      </c>
    </row>
    <row r="59" spans="1:10" ht="12" customHeight="1">
      <c r="A59" s="116"/>
      <c r="B59" s="118"/>
      <c r="C59" s="36"/>
      <c r="D59" s="119"/>
      <c r="E59" s="116"/>
      <c r="F59" s="116"/>
      <c r="G59" s="120"/>
      <c r="H59" s="83">
        <f>J56</f>
        <v>6.6000000000000005</v>
      </c>
      <c r="I59" s="14" t="s">
        <v>14</v>
      </c>
      <c r="J59" s="111"/>
    </row>
    <row r="60" spans="1:10" ht="12" customHeight="1">
      <c r="A60" s="116"/>
      <c r="B60" s="118"/>
      <c r="C60" s="37"/>
      <c r="D60" s="119"/>
      <c r="E60" s="116"/>
      <c r="F60" s="116"/>
      <c r="G60" s="120"/>
      <c r="H60" s="38">
        <f>G58/100</f>
        <v>0.06</v>
      </c>
      <c r="I60" s="39" t="s">
        <v>14</v>
      </c>
      <c r="J60" s="111"/>
    </row>
    <row r="61" spans="1:10">
      <c r="A61" s="93"/>
      <c r="B61" s="13" t="s">
        <v>23</v>
      </c>
      <c r="C61" s="26">
        <v>2.5</v>
      </c>
      <c r="D61" s="91"/>
      <c r="E61" s="65"/>
      <c r="F61" s="65"/>
      <c r="G61" s="72"/>
      <c r="H61" s="40">
        <f>C61</f>
        <v>2.5</v>
      </c>
      <c r="I61" s="41"/>
      <c r="J61" s="95"/>
    </row>
    <row r="62" spans="1:10" s="5" customFormat="1" ht="17.25" customHeight="1">
      <c r="A62" s="42"/>
      <c r="B62" s="43"/>
      <c r="C62" s="44"/>
      <c r="D62" s="45" t="s">
        <v>72</v>
      </c>
      <c r="E62" s="10" t="s">
        <v>12</v>
      </c>
      <c r="F62" s="46"/>
      <c r="G62" s="47"/>
      <c r="H62" s="48"/>
      <c r="I62" s="49"/>
      <c r="J62" s="50">
        <f>SUM(J52:J61)</f>
        <v>1904.2874999999999</v>
      </c>
    </row>
    <row r="63" spans="1:10" s="6" customFormat="1" ht="32.25" customHeight="1">
      <c r="A63" s="47"/>
      <c r="B63" s="47"/>
      <c r="C63" s="51"/>
      <c r="D63" s="52" t="s">
        <v>75</v>
      </c>
      <c r="E63" s="10" t="s">
        <v>12</v>
      </c>
      <c r="F63" s="46"/>
      <c r="G63" s="47"/>
      <c r="H63" s="47"/>
      <c r="I63" s="51"/>
      <c r="J63" s="50">
        <f>J14+J49+J62</f>
        <v>3323.2375000000002</v>
      </c>
    </row>
    <row r="64" spans="1:10">
      <c r="A64" s="92">
        <v>23</v>
      </c>
      <c r="B64" s="112" t="s">
        <v>15</v>
      </c>
      <c r="C64" s="114">
        <v>66.38</v>
      </c>
      <c r="D64" s="90" t="s">
        <v>76</v>
      </c>
      <c r="E64" s="92" t="s">
        <v>12</v>
      </c>
      <c r="F64" s="92"/>
      <c r="G64" s="88"/>
      <c r="H64" s="30">
        <f>J63</f>
        <v>3323.2375000000002</v>
      </c>
      <c r="I64" s="31" t="s">
        <v>10</v>
      </c>
      <c r="J64" s="94">
        <f>H64*H65</f>
        <v>220596.50524999999</v>
      </c>
    </row>
    <row r="65" spans="1:10" ht="15" customHeight="1">
      <c r="A65" s="93"/>
      <c r="B65" s="113"/>
      <c r="C65" s="115"/>
      <c r="D65" s="91"/>
      <c r="E65" s="93"/>
      <c r="F65" s="93"/>
      <c r="G65" s="93"/>
      <c r="H65" s="53">
        <f>C64</f>
        <v>66.38</v>
      </c>
      <c r="I65" s="71"/>
      <c r="J65" s="95"/>
    </row>
    <row r="66" spans="1:10" s="5" customFormat="1" ht="24.75" customHeight="1">
      <c r="A66" s="75">
        <v>24</v>
      </c>
      <c r="B66" s="28" t="s">
        <v>30</v>
      </c>
      <c r="C66" s="84"/>
      <c r="D66" s="85" t="s">
        <v>73</v>
      </c>
      <c r="E66" s="76" t="s">
        <v>29</v>
      </c>
      <c r="F66" s="76">
        <v>1</v>
      </c>
      <c r="G66" s="75">
        <v>60400</v>
      </c>
      <c r="H66" s="53"/>
      <c r="I66" s="78"/>
      <c r="J66" s="77">
        <f>F66*G66</f>
        <v>60400</v>
      </c>
    </row>
    <row r="67" spans="1:10" ht="15.75" customHeight="1">
      <c r="A67" s="42"/>
      <c r="B67" s="28"/>
      <c r="C67" s="54"/>
      <c r="D67" s="55" t="s">
        <v>16</v>
      </c>
      <c r="E67" s="56" t="s">
        <v>12</v>
      </c>
      <c r="F67" s="46"/>
      <c r="G67" s="47"/>
      <c r="H67" s="47"/>
      <c r="I67" s="51"/>
      <c r="J67" s="57">
        <f>J64+J66</f>
        <v>280996.50524999999</v>
      </c>
    </row>
    <row r="68" spans="1:10" ht="17.25" customHeight="1">
      <c r="A68" s="42"/>
      <c r="B68" s="42"/>
      <c r="C68" s="54"/>
      <c r="D68" s="58" t="s">
        <v>17</v>
      </c>
      <c r="E68" s="56" t="s">
        <v>12</v>
      </c>
      <c r="F68" s="46"/>
      <c r="G68" s="47"/>
      <c r="H68" s="59">
        <v>0.2</v>
      </c>
      <c r="I68" s="51"/>
      <c r="J68" s="57">
        <f>J67*H68</f>
        <v>56199.301050000002</v>
      </c>
    </row>
    <row r="69" spans="1:10" ht="20.25" customHeight="1">
      <c r="A69" s="42"/>
      <c r="B69" s="42"/>
      <c r="C69" s="54"/>
      <c r="D69" s="58" t="s">
        <v>18</v>
      </c>
      <c r="E69" s="56" t="s">
        <v>12</v>
      </c>
      <c r="F69" s="46"/>
      <c r="G69" s="47"/>
      <c r="H69" s="47"/>
      <c r="I69" s="51"/>
      <c r="J69" s="57">
        <f>SUM(J67:J68)</f>
        <v>337195.8063</v>
      </c>
    </row>
    <row r="71" spans="1:10" ht="16.5">
      <c r="B71" s="2" t="s">
        <v>86</v>
      </c>
      <c r="C71" s="2"/>
      <c r="D71" s="86"/>
      <c r="E71" s="87" t="s">
        <v>87</v>
      </c>
      <c r="F71" s="87"/>
      <c r="G71" s="87"/>
      <c r="H71" s="87"/>
      <c r="I71" s="2"/>
      <c r="J71" s="2"/>
    </row>
  </sheetData>
  <mergeCells count="149">
    <mergeCell ref="A2:J2"/>
    <mergeCell ref="A3:J3"/>
    <mergeCell ref="A5:D5"/>
    <mergeCell ref="E5:J5"/>
    <mergeCell ref="B10:C10"/>
    <mergeCell ref="H10:I10"/>
    <mergeCell ref="A11:J11"/>
    <mergeCell ref="A12:J12"/>
    <mergeCell ref="A8:A9"/>
    <mergeCell ref="B8:C8"/>
    <mergeCell ref="D8:D9"/>
    <mergeCell ref="E8:E9"/>
    <mergeCell ref="F8:F9"/>
    <mergeCell ref="G8:G9"/>
    <mergeCell ref="H8:I9"/>
    <mergeCell ref="J8:J9"/>
    <mergeCell ref="J17:J18"/>
    <mergeCell ref="A19:A20"/>
    <mergeCell ref="D19:D20"/>
    <mergeCell ref="E19:E20"/>
    <mergeCell ref="F19:F20"/>
    <mergeCell ref="G19:G20"/>
    <mergeCell ref="J19:J20"/>
    <mergeCell ref="A15:J15"/>
    <mergeCell ref="A17:A18"/>
    <mergeCell ref="D17:D18"/>
    <mergeCell ref="E17:E18"/>
    <mergeCell ref="F17:F18"/>
    <mergeCell ref="G17:G18"/>
    <mergeCell ref="D56:D57"/>
    <mergeCell ref="E56:E57"/>
    <mergeCell ref="F56:F57"/>
    <mergeCell ref="G56:G57"/>
    <mergeCell ref="J56:J57"/>
    <mergeCell ref="A21:A22"/>
    <mergeCell ref="D21:D22"/>
    <mergeCell ref="E21:E22"/>
    <mergeCell ref="F21:F22"/>
    <mergeCell ref="G21:G22"/>
    <mergeCell ref="J21:J22"/>
    <mergeCell ref="A56:A57"/>
    <mergeCell ref="B56:B57"/>
    <mergeCell ref="A25:A26"/>
    <mergeCell ref="D25:D26"/>
    <mergeCell ref="E25:E26"/>
    <mergeCell ref="F25:F26"/>
    <mergeCell ref="G25:G26"/>
    <mergeCell ref="J25:J26"/>
    <mergeCell ref="A23:A24"/>
    <mergeCell ref="D23:D24"/>
    <mergeCell ref="E23:E24"/>
    <mergeCell ref="F23:F24"/>
    <mergeCell ref="G23:G24"/>
    <mergeCell ref="D64:D65"/>
    <mergeCell ref="E64:E65"/>
    <mergeCell ref="F64:F65"/>
    <mergeCell ref="G64:G65"/>
    <mergeCell ref="J64:J65"/>
    <mergeCell ref="A58:A61"/>
    <mergeCell ref="B58:B60"/>
    <mergeCell ref="D58:D61"/>
    <mergeCell ref="E58:E60"/>
    <mergeCell ref="F58:F60"/>
    <mergeCell ref="G58:G60"/>
    <mergeCell ref="J23:J24"/>
    <mergeCell ref="A29:A30"/>
    <mergeCell ref="D29:D30"/>
    <mergeCell ref="E29:E30"/>
    <mergeCell ref="F29:F30"/>
    <mergeCell ref="G29:G30"/>
    <mergeCell ref="J29:J30"/>
    <mergeCell ref="A27:A28"/>
    <mergeCell ref="D27:D28"/>
    <mergeCell ref="E27:E28"/>
    <mergeCell ref="F27:F28"/>
    <mergeCell ref="G27:G28"/>
    <mergeCell ref="J27:J28"/>
    <mergeCell ref="A33:A34"/>
    <mergeCell ref="D33:D34"/>
    <mergeCell ref="E33:E34"/>
    <mergeCell ref="F33:F34"/>
    <mergeCell ref="G33:G34"/>
    <mergeCell ref="J33:J34"/>
    <mergeCell ref="A31:A32"/>
    <mergeCell ref="D31:D32"/>
    <mergeCell ref="E31:E32"/>
    <mergeCell ref="F31:F32"/>
    <mergeCell ref="G31:G32"/>
    <mergeCell ref="J31:J32"/>
    <mergeCell ref="A37:A38"/>
    <mergeCell ref="D37:D38"/>
    <mergeCell ref="E37:E38"/>
    <mergeCell ref="F37:F38"/>
    <mergeCell ref="G37:G38"/>
    <mergeCell ref="J37:J38"/>
    <mergeCell ref="A35:A36"/>
    <mergeCell ref="D35:D36"/>
    <mergeCell ref="E35:E36"/>
    <mergeCell ref="F35:F36"/>
    <mergeCell ref="G35:G36"/>
    <mergeCell ref="J35:J36"/>
    <mergeCell ref="A41:A42"/>
    <mergeCell ref="D41:D42"/>
    <mergeCell ref="E41:E42"/>
    <mergeCell ref="F41:F42"/>
    <mergeCell ref="G41:G42"/>
    <mergeCell ref="J41:J42"/>
    <mergeCell ref="A39:A40"/>
    <mergeCell ref="D39:D40"/>
    <mergeCell ref="E39:E40"/>
    <mergeCell ref="F39:F40"/>
    <mergeCell ref="G39:G40"/>
    <mergeCell ref="J39:J40"/>
    <mergeCell ref="A45:A46"/>
    <mergeCell ref="D45:D46"/>
    <mergeCell ref="E45:E46"/>
    <mergeCell ref="F45:F46"/>
    <mergeCell ref="G45:G46"/>
    <mergeCell ref="J45:J46"/>
    <mergeCell ref="A43:A44"/>
    <mergeCell ref="D43:D44"/>
    <mergeCell ref="E43:E44"/>
    <mergeCell ref="F43:F44"/>
    <mergeCell ref="G43:G44"/>
    <mergeCell ref="J43:J44"/>
    <mergeCell ref="E71:H71"/>
    <mergeCell ref="A54:A55"/>
    <mergeCell ref="D54:D55"/>
    <mergeCell ref="E54:E55"/>
    <mergeCell ref="F54:F55"/>
    <mergeCell ref="G54:G55"/>
    <mergeCell ref="J54:J55"/>
    <mergeCell ref="A47:A48"/>
    <mergeCell ref="D47:D48"/>
    <mergeCell ref="E47:E48"/>
    <mergeCell ref="F47:F48"/>
    <mergeCell ref="G47:G48"/>
    <mergeCell ref="J47:J48"/>
    <mergeCell ref="A51:J51"/>
    <mergeCell ref="A52:A53"/>
    <mergeCell ref="D52:D53"/>
    <mergeCell ref="E52:E53"/>
    <mergeCell ref="F52:F53"/>
    <mergeCell ref="G52:G53"/>
    <mergeCell ref="J52:J53"/>
    <mergeCell ref="J58:J61"/>
    <mergeCell ref="A64:A65"/>
    <mergeCell ref="B64:B65"/>
    <mergeCell ref="C64:C65"/>
  </mergeCells>
  <pageMargins left="0.51181102362204722" right="0.19685039370078741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7" sqref="B2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Смета 5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vfedorova</cp:lastModifiedBy>
  <cp:lastPrinted>2024-07-16T08:27:12Z</cp:lastPrinted>
  <dcterms:created xsi:type="dcterms:W3CDTF">2020-02-14T10:02:23Z</dcterms:created>
  <dcterms:modified xsi:type="dcterms:W3CDTF">2024-07-16T08:27:35Z</dcterms:modified>
</cp:coreProperties>
</file>