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Задачи\Закупки\ГУП РК КРЫМЭНЕРГО\2024\ЗК\СОРиСР Самофал\Силовые трансформаторы (ТМГ) -50 297 433,40\публикация\"/>
    </mc:Choice>
  </mc:AlternateContent>
  <bookViews>
    <workbookView xWindow="0" yWindow="0" windowWidth="28800" windowHeight="12435" tabRatio="727"/>
  </bookViews>
  <sheets>
    <sheet name="НМЦД" sheetId="7" r:id="rId1"/>
    <sheet name="НМЦК проектно-сметным методом" sheetId="4" state="hidden" r:id="rId2"/>
  </sheets>
  <externalReferences>
    <externalReference r:id="rId3"/>
  </externalReferences>
  <definedNames>
    <definedName name="_xlnm._FilterDatabase" localSheetId="0" hidden="1">НМЦД!$A$6:$J$14</definedName>
    <definedName name="anscount" hidden="1">2</definedName>
    <definedName name="limcount" hidden="1">2</definedName>
    <definedName name="sencount" hidden="1">4</definedName>
    <definedName name="Единицы">#REF!</definedName>
    <definedName name="Миллионы">#REF!</definedName>
    <definedName name="_xlnm.Print_Area" localSheetId="0">НМЦД!$A$1:$J$14</definedName>
    <definedName name="Рубли">#REF!</definedName>
    <definedName name="Тысячи">#REF!</definedName>
    <definedName name="Формула">#REF!</definedName>
    <definedName name="ЧислоПрописью">TRIM(INDEX([0]!Миллионы,MOD(TRUNC([1]прописью!XFD1/1000000),1000000)+1)&amp;" "&amp;INDEX([0]!Тысячи,MOD(TRUNC([1]прописью!XFD1/1000),1000)+1)&amp;" "&amp;INDEX([0]!Единицы,MOD([1]прописью!XFD1,1000)+1))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I10" i="7" l="1"/>
  <c r="H10" i="7" s="1"/>
  <c r="J10" i="7" l="1"/>
  <c r="I8" i="7"/>
  <c r="H8" i="7" s="1"/>
  <c r="I9" i="7"/>
  <c r="J9" i="7" s="1"/>
  <c r="H9" i="7" l="1"/>
  <c r="J8" i="7"/>
  <c r="I7" i="7"/>
  <c r="J7" i="7" s="1"/>
  <c r="J11" i="7" l="1"/>
  <c r="H7" i="7"/>
</calcChain>
</file>

<file path=xl/sharedStrings.xml><?xml version="1.0" encoding="utf-8"?>
<sst xmlns="http://schemas.openxmlformats.org/spreadsheetml/2006/main" count="27" uniqueCount="24">
  <si>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</si>
  <si>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</si>
  <si>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</si>
  <si>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</si>
  <si>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</si>
  <si>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</si>
  <si>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</si>
  <si>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</si>
  <si>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</si>
  <si>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>Расчет начальной (максимальной) цены договора осуществляется в валюте – российский рубль и использует формулы вычисления коэффициента вариации цен, средней цены за единицу товара на основании Технического задания.</t>
  </si>
  <si>
    <t>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</t>
  </si>
  <si>
    <r>
      <rPr>
        <b/>
        <sz val="11"/>
        <rFont val="Times New Roman"/>
        <family val="1"/>
        <charset val="204"/>
      </rPr>
      <t xml:space="preserve">Источник ценовой информации 3     </t>
    </r>
    <r>
      <rPr>
        <sz val="11"/>
        <rFont val="Times New Roman"/>
        <family val="1"/>
        <charset val="204"/>
      </rPr>
      <t>(№155 от 20.06.2024г.)</t>
    </r>
  </si>
  <si>
    <t>Трансформатор, тип 1</t>
  </si>
  <si>
    <t>Трансформатор, тип 2</t>
  </si>
  <si>
    <t>Трансформатор, тип 3</t>
  </si>
  <si>
    <t>Трансформатор, тип 4</t>
  </si>
  <si>
    <r>
      <rPr>
        <b/>
        <sz val="11"/>
        <rFont val="Times New Roman"/>
        <family val="1"/>
        <charset val="204"/>
      </rPr>
      <t xml:space="preserve">Источник ценовой информации 1     </t>
    </r>
    <r>
      <rPr>
        <sz val="11"/>
        <rFont val="Times New Roman"/>
        <family val="1"/>
        <charset val="204"/>
      </rPr>
      <t>(№140/3/ДМ от 20.06.2024г.)</t>
    </r>
  </si>
  <si>
    <r>
      <rPr>
        <b/>
        <sz val="11"/>
        <rFont val="Times New Roman"/>
        <family val="1"/>
        <charset val="204"/>
      </rPr>
      <t xml:space="preserve">Источник ценовой информации 2     </t>
    </r>
    <r>
      <rPr>
        <sz val="11"/>
        <rFont val="Times New Roman"/>
        <family val="1"/>
        <charset val="204"/>
      </rPr>
      <t xml:space="preserve"> (№51 от 21.06.2024г.)</t>
    </r>
  </si>
  <si>
    <t>ИП 2024</t>
  </si>
  <si>
    <t>ЧАСТЬ V. Обоснование начальной (максимальной) цены договора</t>
  </si>
  <si>
    <t>В результате проведения анализа рынка начальная (максимальная) цена договора составляет:</t>
  </si>
  <si>
    <t>штука</t>
  </si>
  <si>
    <t xml:space="preserve">Силовые трансформаторы (ТМГ) </t>
  </si>
  <si>
    <t>В результате определения методом сопоставимых рыночных цен (анализа рынка), начальная (максимальная) цена договора составляет 50 297 433,40 руб. (пятьдесят миллионов двести девяносто семь  тысяч четыреста тридцать три рубля 40 копеек) и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</si>
</sst>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/>
    </xf>
  </cellStyleXfs>
  <cellXfs count="26">
    <xf numFmtId="0" fontId="0" fillId="0" borderId="0" xfId="0"/>
    <xf numFmtId="4" fontId="10" fillId="0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13" fillId="0" borderId="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4" fontId="9" fillId="0" borderId="0" xfId="0" applyNumberFormat="1" applyFont="1" applyFill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tabSelected="1" zoomScale="115" zoomScaleNormal="115" workbookViewId="0">
      <selection activeCell="B19" sqref="B19"/>
    </sheetView>
  </sheetViews>
  <sheetFormatPr defaultColWidth="9.140625" defaultRowHeight="12" x14ac:dyDescent="0.25"/>
  <cols>
    <col min="1" max="1" width="4.85546875" style="1" customWidth="1"/>
    <col min="2" max="2" width="30.5703125" style="1" customWidth="1"/>
    <col min="3" max="3" width="9" style="1" customWidth="1"/>
    <col min="4" max="4" width="8.5703125" style="1" customWidth="1"/>
    <col min="5" max="5" width="16" style="1" customWidth="1"/>
    <col min="6" max="7" width="16.42578125" style="1" customWidth="1"/>
    <col min="8" max="9" width="12.85546875" style="1" customWidth="1"/>
    <col min="10" max="10" width="14.28515625" style="1" bestFit="1" customWidth="1"/>
    <col min="11" max="11" width="4.7109375" style="1" customWidth="1"/>
    <col min="12" max="12" width="13" style="1" customWidth="1"/>
    <col min="13" max="13" width="4.7109375" style="1" customWidth="1"/>
    <col min="14" max="16384" width="9.140625" style="1"/>
  </cols>
  <sheetData>
    <row r="1" spans="1:23" ht="20.100000000000001" customHeight="1" x14ac:dyDescent="0.25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</row>
    <row r="2" spans="1:23" ht="19.5" customHeight="1" x14ac:dyDescent="0.25">
      <c r="A2" s="25" t="s">
        <v>2</v>
      </c>
      <c r="B2" s="25"/>
      <c r="C2" s="21" t="s">
        <v>22</v>
      </c>
      <c r="D2" s="22"/>
      <c r="E2" s="22"/>
      <c r="F2" s="22"/>
      <c r="G2" s="22"/>
      <c r="H2" s="22"/>
      <c r="I2" s="22"/>
      <c r="J2" s="23"/>
    </row>
    <row r="3" spans="1:23" ht="19.5" customHeight="1" x14ac:dyDescent="0.25">
      <c r="A3" s="25" t="s">
        <v>3</v>
      </c>
      <c r="B3" s="25"/>
      <c r="C3" s="25" t="s">
        <v>18</v>
      </c>
      <c r="D3" s="25"/>
      <c r="E3" s="25"/>
      <c r="F3" s="25"/>
      <c r="G3" s="25"/>
      <c r="H3" s="25"/>
      <c r="I3" s="25"/>
      <c r="J3" s="25"/>
    </row>
    <row r="4" spans="1:23" ht="47.25" customHeight="1" x14ac:dyDescent="0.25">
      <c r="A4" s="21" t="s">
        <v>10</v>
      </c>
      <c r="B4" s="22"/>
      <c r="C4" s="22"/>
      <c r="D4" s="22"/>
      <c r="E4" s="22"/>
      <c r="F4" s="22"/>
      <c r="G4" s="22"/>
      <c r="H4" s="22"/>
      <c r="I4" s="22"/>
      <c r="J4" s="2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" customHeight="1" x14ac:dyDescent="0.25">
      <c r="A5" s="3"/>
      <c r="B5" s="3"/>
      <c r="C5" s="24"/>
      <c r="D5" s="24"/>
      <c r="E5" s="24"/>
      <c r="F5" s="24"/>
      <c r="G5" s="24"/>
      <c r="H5" s="24"/>
      <c r="I5" s="24"/>
      <c r="J5" s="24"/>
    </row>
    <row r="6" spans="1:23" ht="76.5" customHeight="1" x14ac:dyDescent="0.25">
      <c r="A6" s="4" t="s">
        <v>1</v>
      </c>
      <c r="B6" s="4" t="s">
        <v>0</v>
      </c>
      <c r="C6" s="11" t="s">
        <v>5</v>
      </c>
      <c r="D6" s="4" t="s">
        <v>4</v>
      </c>
      <c r="E6" s="8" t="s">
        <v>16</v>
      </c>
      <c r="F6" s="8" t="s">
        <v>17</v>
      </c>
      <c r="G6" s="8" t="s">
        <v>11</v>
      </c>
      <c r="H6" s="7" t="s">
        <v>8</v>
      </c>
      <c r="I6" s="5" t="s">
        <v>7</v>
      </c>
      <c r="J6" s="5" t="s">
        <v>6</v>
      </c>
    </row>
    <row r="7" spans="1:23" ht="25.5" customHeight="1" x14ac:dyDescent="0.25">
      <c r="A7" s="10">
        <v>1</v>
      </c>
      <c r="B7" s="15" t="s">
        <v>12</v>
      </c>
      <c r="C7" s="12" t="s">
        <v>21</v>
      </c>
      <c r="D7" s="14">
        <v>20</v>
      </c>
      <c r="E7" s="13">
        <v>639000</v>
      </c>
      <c r="F7" s="8">
        <v>466500</v>
      </c>
      <c r="G7" s="8">
        <v>554500</v>
      </c>
      <c r="H7" s="6">
        <f t="shared" ref="H7:H10" si="0">(STDEV(E7:G7)/I7)*100</f>
        <v>15.588418950181129</v>
      </c>
      <c r="I7" s="6">
        <f t="shared" ref="I7:I10" si="1">IFERROR(ROUND(AVERAGE(E7:G7),2),0)</f>
        <v>553333.32999999996</v>
      </c>
      <c r="J7" s="6">
        <f t="shared" ref="J7:J10" si="2">ROUND(I7*D7,2)</f>
        <v>11066666.6</v>
      </c>
    </row>
    <row r="8" spans="1:23" ht="25.5" customHeight="1" x14ac:dyDescent="0.25">
      <c r="A8" s="10">
        <v>2</v>
      </c>
      <c r="B8" s="15" t="s">
        <v>13</v>
      </c>
      <c r="C8" s="12" t="s">
        <v>21</v>
      </c>
      <c r="D8" s="14">
        <v>25</v>
      </c>
      <c r="E8" s="13">
        <v>897000</v>
      </c>
      <c r="F8" s="8">
        <v>682500</v>
      </c>
      <c r="G8" s="8">
        <v>764000</v>
      </c>
      <c r="H8" s="6">
        <f t="shared" si="0"/>
        <v>13.860742084920766</v>
      </c>
      <c r="I8" s="6">
        <f t="shared" si="1"/>
        <v>781166.67</v>
      </c>
      <c r="J8" s="6">
        <f t="shared" si="2"/>
        <v>19529166.75</v>
      </c>
    </row>
    <row r="9" spans="1:23" ht="25.5" customHeight="1" x14ac:dyDescent="0.25">
      <c r="A9" s="10">
        <v>3</v>
      </c>
      <c r="B9" s="15" t="s">
        <v>14</v>
      </c>
      <c r="C9" s="12" t="s">
        <v>21</v>
      </c>
      <c r="D9" s="14">
        <v>15</v>
      </c>
      <c r="E9" s="13">
        <v>1290000</v>
      </c>
      <c r="F9" s="8">
        <v>983000</v>
      </c>
      <c r="G9" s="8">
        <v>1078200</v>
      </c>
      <c r="H9" s="6">
        <f t="shared" si="0"/>
        <v>14.067836013926655</v>
      </c>
      <c r="I9" s="6">
        <f t="shared" si="1"/>
        <v>1117066.67</v>
      </c>
      <c r="J9" s="6">
        <f t="shared" si="2"/>
        <v>16756000.050000001</v>
      </c>
    </row>
    <row r="10" spans="1:23" ht="25.5" customHeight="1" x14ac:dyDescent="0.25">
      <c r="A10" s="10">
        <v>4</v>
      </c>
      <c r="B10" s="15" t="s">
        <v>15</v>
      </c>
      <c r="C10" s="12" t="s">
        <v>21</v>
      </c>
      <c r="D10" s="14">
        <v>2</v>
      </c>
      <c r="E10" s="13">
        <v>1719000</v>
      </c>
      <c r="F10" s="8">
        <v>1277000</v>
      </c>
      <c r="G10" s="8">
        <v>1422400</v>
      </c>
      <c r="H10" s="6">
        <f t="shared" si="0"/>
        <v>15.295287531205762</v>
      </c>
      <c r="I10" s="6">
        <f t="shared" si="1"/>
        <v>1472800</v>
      </c>
      <c r="J10" s="6">
        <f t="shared" si="2"/>
        <v>2945600</v>
      </c>
    </row>
    <row r="11" spans="1:23" ht="22.5" customHeight="1" x14ac:dyDescent="0.25">
      <c r="A11" s="16" t="s">
        <v>20</v>
      </c>
      <c r="B11" s="16"/>
      <c r="C11" s="16"/>
      <c r="D11" s="16"/>
      <c r="E11" s="17"/>
      <c r="F11" s="17"/>
      <c r="G11" s="17"/>
      <c r="H11" s="17"/>
      <c r="I11" s="17"/>
      <c r="J11" s="9">
        <f>SUM(J7:J10)</f>
        <v>50297433.400000006</v>
      </c>
    </row>
    <row r="12" spans="1:23" ht="12.7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23" ht="30" customHeight="1" x14ac:dyDescent="0.25">
      <c r="A13" s="18" t="s">
        <v>9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23" ht="63" customHeight="1" x14ac:dyDescent="0.25">
      <c r="A14" s="19" t="s">
        <v>23</v>
      </c>
      <c r="B14" s="19"/>
      <c r="C14" s="19"/>
      <c r="D14" s="19"/>
      <c r="E14" s="19"/>
      <c r="F14" s="19"/>
      <c r="G14" s="19"/>
      <c r="H14" s="19"/>
      <c r="I14" s="19"/>
      <c r="J14" s="19"/>
    </row>
  </sheetData>
  <mergeCells count="10">
    <mergeCell ref="A11:I11"/>
    <mergeCell ref="A13:J13"/>
    <mergeCell ref="A14:J14"/>
    <mergeCell ref="A1:J1"/>
    <mergeCell ref="A4:J4"/>
    <mergeCell ref="C5:J5"/>
    <mergeCell ref="A2:B2"/>
    <mergeCell ref="A3:B3"/>
    <mergeCell ref="C2:J2"/>
    <mergeCell ref="C3:J3"/>
  </mergeCells>
  <conditionalFormatting sqref="H7:H10">
    <cfRule type="cellIs" dxfId="0" priority="1" operator="greaterThan">
      <formula>33</formula>
    </cfRule>
    <cfRule type="cellIs" priority="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scale="7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НМЦД</vt:lpstr>
      <vt:lpstr>НМЦК проектно-сметным методом</vt:lpstr>
      <vt:lpstr>НМЦД!Область_печати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Соловьева Татьяна Евгеньевна</cp:lastModifiedBy>
  <cp:lastPrinted>2024-05-29T05:36:16Z</cp:lastPrinted>
  <dcterms:created xsi:type="dcterms:W3CDTF">2013-12-17T05:16:41Z</dcterms:created>
  <dcterms:modified xsi:type="dcterms:W3CDTF">2024-07-26T11:39:31Z</dcterms:modified>
</cp:coreProperties>
</file>