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5" yWindow="-15" windowWidth="14400" windowHeight="12735"/>
  </bookViews>
  <sheets>
    <sheet name="Обучение" sheetId="23" r:id="rId1"/>
  </sheets>
  <definedNames>
    <definedName name="Доп_15b77289_b" localSheetId="0">Обучение!$C$9</definedName>
    <definedName name="_xlnm.Print_Area" localSheetId="0">Обучение!$A$1:$N$34</definedName>
  </definedNames>
  <calcPr calcId="125725"/>
</workbook>
</file>

<file path=xl/calcChain.xml><?xml version="1.0" encoding="utf-8"?>
<calcChain xmlns="http://schemas.openxmlformats.org/spreadsheetml/2006/main">
  <c r="L20" i="23"/>
  <c r="L21"/>
  <c r="I18"/>
  <c r="J18" s="1"/>
  <c r="I20"/>
  <c r="J20" s="1"/>
  <c r="K20"/>
  <c r="I21"/>
  <c r="J21" s="1"/>
  <c r="K21"/>
  <c r="M21"/>
  <c r="N21" s="1"/>
  <c r="I22"/>
  <c r="J22" s="1"/>
  <c r="K22"/>
  <c r="L22" s="1"/>
  <c r="M22" s="1"/>
  <c r="N22" s="1"/>
  <c r="I23"/>
  <c r="J23" s="1"/>
  <c r="K23"/>
  <c r="L23" s="1"/>
  <c r="M23" s="1"/>
  <c r="N23" s="1"/>
  <c r="I24"/>
  <c r="J24" s="1"/>
  <c r="K24"/>
  <c r="L24" s="1"/>
  <c r="M24" s="1"/>
  <c r="N24" s="1"/>
  <c r="I25"/>
  <c r="J25" s="1"/>
  <c r="K25"/>
  <c r="L25" s="1"/>
  <c r="M25" s="1"/>
  <c r="N25" s="1"/>
  <c r="I26"/>
  <c r="J26"/>
  <c r="K26"/>
  <c r="L26" s="1"/>
  <c r="M26" s="1"/>
  <c r="N26" s="1"/>
  <c r="I19"/>
  <c r="J19" s="1"/>
  <c r="K19"/>
  <c r="L19" s="1"/>
  <c r="M19" s="1"/>
  <c r="N19" s="1"/>
  <c r="K18"/>
  <c r="L18" s="1"/>
  <c r="M18" s="1"/>
  <c r="N18" s="1"/>
  <c r="I17"/>
  <c r="J17" s="1"/>
  <c r="K17"/>
  <c r="L17" s="1"/>
  <c r="M17" s="1"/>
  <c r="N17" s="1"/>
  <c r="I12"/>
  <c r="J12" s="1"/>
  <c r="K12"/>
  <c r="L12" s="1"/>
  <c r="M12" s="1"/>
  <c r="N12" s="1"/>
  <c r="I13"/>
  <c r="J13" s="1"/>
  <c r="K13"/>
  <c r="L13" s="1"/>
  <c r="M13" s="1"/>
  <c r="N13" s="1"/>
  <c r="I14"/>
  <c r="J14" s="1"/>
  <c r="K14"/>
  <c r="L14" s="1"/>
  <c r="M14" s="1"/>
  <c r="N14" s="1"/>
  <c r="I15"/>
  <c r="J15" s="1"/>
  <c r="K15"/>
  <c r="L15" s="1"/>
  <c r="M15" s="1"/>
  <c r="N15" s="1"/>
  <c r="I16"/>
  <c r="J16" s="1"/>
  <c r="K16"/>
  <c r="L16" s="1"/>
  <c r="M16" s="1"/>
  <c r="N16" s="1"/>
  <c r="I10"/>
  <c r="J10" s="1"/>
  <c r="K10"/>
  <c r="L10" s="1"/>
  <c r="M10" s="1"/>
  <c r="N10" s="1"/>
  <c r="I11"/>
  <c r="J11" s="1"/>
  <c r="K11"/>
  <c r="L11" s="1"/>
  <c r="M11" s="1"/>
  <c r="N11" s="1"/>
  <c r="I9"/>
  <c r="J9" s="1"/>
  <c r="K9"/>
  <c r="L9" s="1"/>
  <c r="M9" l="1"/>
  <c r="N9" s="1"/>
  <c r="M20"/>
  <c r="N20" s="1"/>
  <c r="M27" l="1"/>
  <c r="N27"/>
</calcChain>
</file>

<file path=xl/sharedStrings.xml><?xml version="1.0" encoding="utf-8"?>
<sst xmlns="http://schemas.openxmlformats.org/spreadsheetml/2006/main" count="88" uniqueCount="54">
  <si>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</si>
  <si>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</si>
  <si>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</si>
  <si>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</si>
  <si>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</si>
  <si>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</si>
  <si>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</si>
  <si>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</si>
  <si>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</si>
  <si>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</si>
  <si>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</si>
  <si>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</si>
  <si>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</si>
  <si>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</si>
  <si>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</si>
  <si>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</si>
  <si>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</si>
  <si>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</si>
  <si>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</si>
  <si>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</si>
  <si>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</si>
  <si>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</si>
  <si>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</si>
  <si>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</si>
  <si>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</si>
  <si>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</si>
  <si>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</si>
  <si>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Оказание платных образовательных услуг</t>
  </si>
  <si>
    <t xml:space="preserve">Дата подготовки обоснования НМЦ  10.07.2024г. </t>
  </si>
  <si>
    <t xml:space="preserve">1.Повышение квалификации по ДПО "Требования промышленной безопасности к подъемным сооружениям" </t>
  </si>
  <si>
    <t xml:space="preserve">2.Обучение электротехнического, электротехнологического и инспектирующего персонала на II-V группу допуска по электробезопасности. </t>
  </si>
  <si>
    <t xml:space="preserve">3.Обучение по программе: «Общие вопросы охраны труда и функционирования системы управления охраной труда» </t>
  </si>
  <si>
    <t xml:space="preserve">4.Обучение по программе: «Безопасные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</t>
  </si>
  <si>
    <t xml:space="preserve">5.Обучение по программе: «Безопасные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 </t>
  </si>
  <si>
    <t xml:space="preserve">6.Обучение по программе: «Оказание первой помощи пострадавшим» </t>
  </si>
  <si>
    <t xml:space="preserve">7.Обучение по программе: «Использование (применение) средств индивидуальной защиты» </t>
  </si>
  <si>
    <t xml:space="preserve">8.Обучение по программе "Рабочий люльки, находящейся на подъёмнике (вышке)" </t>
  </si>
  <si>
    <t xml:space="preserve">9.Обучение по программе: "Безопасные методы и приемы работ на высоте. Персонал, выполняющий работы на высоте более 5 метров, без применения средств подмащивания (1 группа)" </t>
  </si>
  <si>
    <t>10.Обучение по программе: "Безопасные методы и приемы работ на высоте. Персонал, выполняющий работы на высоте более 5 метров, без применения средств подмащивания (2 группа)"</t>
  </si>
  <si>
    <t xml:space="preserve">11.Обучение по программе "Безопасные методы и приемы работ на высоте. Персонал, назначаемый ответственными за организацию и безопасное проведение работ на высоте, членам экзаменационных комиссий (3 группа)" </t>
  </si>
  <si>
    <t xml:space="preserve">12.Профессиональная подготовка «Стропальщик» </t>
  </si>
  <si>
    <t xml:space="preserve">13.Охрана труда при расчистке трасс воздушных линий и управление бензопилой </t>
  </si>
  <si>
    <t xml:space="preserve">14.Повышение квалификации «Для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пожароопасности» </t>
  </si>
  <si>
    <t xml:space="preserve">15.Профессиональная переподготовка "Контроль технического состояния автотранспортных средств" </t>
  </si>
  <si>
    <t xml:space="preserve"> 16.Обучение безопасным методам и приемам выполнения работ в ограниченных и замкнутых пространствах для работников 2 группы </t>
  </si>
  <si>
    <t xml:space="preserve">17.Профессиональная подготовка «Машинист автовышки и автогидроподъёмника" </t>
  </si>
  <si>
    <t xml:space="preserve">18.Профессиональная подготовка «Машинист крана автомобильного" </t>
  </si>
  <si>
    <t>чел.</t>
  </si>
  <si>
    <t>85.42.19.900</t>
  </si>
  <si>
    <t xml:space="preserve">Итого НМЦ суммы цен за единицу ТРУ устанавливается в размере:  83566,62 руб.
</t>
  </si>
  <si>
    <r>
      <t>Расчет Н(М)ЦД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  <r>
      <rPr>
        <sz val="11"/>
        <color indexed="8"/>
        <rFont val="Times New Roman"/>
        <family val="1"/>
        <charset val="204"/>
      </rPr>
      <t/>
    </r>
  </si>
  <si>
    <t>ведущий специалист по ОТиПБ</t>
  </si>
  <si>
    <t>Борисенко Е.А./_____________/</t>
  </si>
  <si>
    <t>до 31 июля 2025г.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</si>
</sst>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" fillId="0" borderId="0" xfId="0" applyFont="1" applyFill="1"/>
    <xf numFmtId="4" fontId="2" fillId="0" borderId="0" xfId="0" applyNumberFormat="1" applyFont="1" applyFill="1"/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952500</xdr:rowOff>
    </xdr:from>
    <xdr:to>
      <xdr:col>10</xdr:col>
      <xdr:colOff>0</xdr:colOff>
      <xdr:row>7</xdr:row>
      <xdr:rowOff>1304925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67675" y="37623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00875" y="37338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86725" y="4410075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34375" y="42100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view="pageBreakPreview" topLeftCell="A25" zoomScaleNormal="112" zoomScaleSheetLayoutView="100" workbookViewId="0">
      <selection activeCell="A28" sqref="A28:N28"/>
    </sheetView>
  </sheetViews>
  <sheetFormatPr defaultRowHeight="12.75"/>
  <cols>
    <col min="1" max="1" width="7.5703125" style="1" customWidth="1"/>
    <col min="2" max="2" width="15.28515625" style="1" customWidth="1"/>
    <col min="3" max="3" width="13.7109375" style="1" customWidth="1"/>
    <col min="4" max="4" width="6.7109375" style="1" customWidth="1"/>
    <col min="5" max="5" width="6.85546875" style="1" customWidth="1"/>
    <col min="6" max="6" width="12.140625" style="2" customWidth="1"/>
    <col min="7" max="7" width="13.85546875" style="2" customWidth="1"/>
    <col min="8" max="8" width="13" style="2" customWidth="1"/>
    <col min="9" max="9" width="15.5703125" style="1" customWidth="1"/>
    <col min="10" max="10" width="16.28515625" style="1" customWidth="1"/>
    <col min="11" max="11" width="22.7109375" style="1" customWidth="1"/>
    <col min="12" max="12" width="13.7109375" style="2" customWidth="1"/>
    <col min="13" max="13" width="14.42578125" style="2" customWidth="1"/>
    <col min="14" max="14" width="15.42578125" style="1" customWidth="1"/>
    <col min="15" max="15" width="18.42578125" style="2" customWidth="1"/>
    <col min="16" max="16" width="0.85546875" style="2" customWidth="1"/>
    <col min="17" max="20" width="15.7109375" style="2" customWidth="1"/>
    <col min="21" max="21" width="11.85546875" style="1" customWidth="1"/>
    <col min="22" max="22" width="9.140625" style="1"/>
    <col min="23" max="23" width="9.140625" style="2"/>
    <col min="24" max="16384" width="9.140625" style="1"/>
  </cols>
  <sheetData>
    <row r="1" spans="1:22" ht="16.5" customHeight="1">
      <c r="A1" s="19"/>
      <c r="B1" s="19"/>
      <c r="C1" s="19"/>
      <c r="D1" s="19"/>
      <c r="E1" s="40"/>
      <c r="F1" s="41" t="s">
        <v>20</v>
      </c>
      <c r="G1" s="42"/>
      <c r="H1" s="42"/>
      <c r="I1" s="40"/>
      <c r="J1" s="40"/>
      <c r="K1" s="54" t="s">
        <v>7</v>
      </c>
      <c r="L1" s="48"/>
      <c r="M1" s="48"/>
      <c r="N1" s="48"/>
    </row>
    <row r="2" spans="1:22" ht="20.25" customHeight="1">
      <c r="A2" s="21"/>
      <c r="B2" s="64" t="s">
        <v>11</v>
      </c>
      <c r="C2" s="64"/>
      <c r="D2" s="21"/>
      <c r="E2" s="65" t="s">
        <v>27</v>
      </c>
      <c r="F2" s="65"/>
      <c r="G2" s="65"/>
      <c r="H2" s="65"/>
      <c r="I2" s="65"/>
      <c r="J2" s="65"/>
      <c r="K2" s="65"/>
      <c r="L2" s="65"/>
      <c r="M2" s="65"/>
      <c r="N2" s="65"/>
    </row>
    <row r="3" spans="1:22" ht="36.75" customHeight="1">
      <c r="A3" s="21"/>
      <c r="B3" s="64" t="s">
        <v>12</v>
      </c>
      <c r="C3" s="64"/>
      <c r="D3" s="21"/>
      <c r="E3" s="65" t="s">
        <v>13</v>
      </c>
      <c r="F3" s="65"/>
      <c r="G3" s="65"/>
      <c r="H3" s="65"/>
      <c r="I3" s="65"/>
      <c r="J3" s="65"/>
      <c r="K3" s="65"/>
      <c r="L3" s="65"/>
      <c r="M3" s="65"/>
      <c r="N3" s="65"/>
    </row>
    <row r="4" spans="1:22" ht="33" customHeight="1">
      <c r="A4" s="21"/>
      <c r="B4" s="64" t="s">
        <v>14</v>
      </c>
      <c r="C4" s="64"/>
      <c r="D4" s="21"/>
      <c r="E4" s="65" t="s">
        <v>53</v>
      </c>
      <c r="F4" s="65"/>
      <c r="G4" s="65"/>
      <c r="H4" s="65"/>
      <c r="I4" s="65"/>
      <c r="J4" s="65"/>
      <c r="K4" s="65"/>
      <c r="L4" s="65"/>
      <c r="M4" s="65"/>
      <c r="N4" s="65"/>
    </row>
    <row r="5" spans="1:22" ht="22.5" customHeight="1">
      <c r="A5" s="64" t="s">
        <v>15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22" ht="53.25" customHeight="1">
      <c r="A6" s="21"/>
      <c r="B6" s="64" t="s">
        <v>16</v>
      </c>
      <c r="C6" s="64"/>
      <c r="D6" s="21"/>
      <c r="E6" s="21"/>
      <c r="F6" s="22"/>
      <c r="G6" s="22"/>
      <c r="H6" s="22"/>
      <c r="I6" s="21"/>
      <c r="J6" s="21"/>
      <c r="K6" s="21"/>
      <c r="L6" s="22"/>
      <c r="M6" s="22"/>
      <c r="N6" s="21"/>
    </row>
    <row r="7" spans="1:22" ht="39" customHeight="1">
      <c r="A7" s="55" t="s">
        <v>0</v>
      </c>
      <c r="B7" s="55" t="s">
        <v>24</v>
      </c>
      <c r="C7" s="57" t="s">
        <v>23</v>
      </c>
      <c r="D7" s="59" t="s">
        <v>1</v>
      </c>
      <c r="E7" s="59" t="s">
        <v>2</v>
      </c>
      <c r="F7" s="60" t="s">
        <v>26</v>
      </c>
      <c r="G7" s="61"/>
      <c r="H7" s="62"/>
      <c r="I7" s="63" t="s">
        <v>21</v>
      </c>
      <c r="J7" s="63"/>
      <c r="K7" s="46" t="s">
        <v>22</v>
      </c>
      <c r="L7" s="47"/>
      <c r="M7" s="47"/>
      <c r="N7" s="47"/>
    </row>
    <row r="8" spans="1:22" ht="159" customHeight="1">
      <c r="A8" s="56"/>
      <c r="B8" s="56"/>
      <c r="C8" s="58"/>
      <c r="D8" s="56"/>
      <c r="E8" s="56"/>
      <c r="F8" s="10" t="s">
        <v>8</v>
      </c>
      <c r="G8" s="10" t="s">
        <v>9</v>
      </c>
      <c r="H8" s="10" t="s">
        <v>10</v>
      </c>
      <c r="I8" s="11" t="s">
        <v>3</v>
      </c>
      <c r="J8" s="11" t="s">
        <v>4</v>
      </c>
      <c r="K8" s="12" t="s">
        <v>50</v>
      </c>
      <c r="L8" s="13" t="s">
        <v>5</v>
      </c>
      <c r="M8" s="13" t="s">
        <v>6</v>
      </c>
      <c r="N8" s="14" t="s">
        <v>25</v>
      </c>
      <c r="O8" s="6"/>
      <c r="P8" s="6"/>
      <c r="Q8" s="6"/>
      <c r="R8" s="6"/>
      <c r="S8" s="6"/>
      <c r="T8" s="6"/>
    </row>
    <row r="9" spans="1:22" ht="112.5" customHeight="1">
      <c r="A9" s="23">
        <v>1</v>
      </c>
      <c r="B9" s="15" t="s">
        <v>29</v>
      </c>
      <c r="C9" s="24" t="s">
        <v>48</v>
      </c>
      <c r="D9" s="25" t="s">
        <v>47</v>
      </c>
      <c r="E9" s="25">
        <v>1</v>
      </c>
      <c r="F9" s="26">
        <v>3000</v>
      </c>
      <c r="G9" s="27">
        <v>4200</v>
      </c>
      <c r="H9" s="27">
        <v>4500</v>
      </c>
      <c r="I9" s="28">
        <f t="shared" ref="I9:I19" si="0">AVERAGE(F9:H9)</f>
        <v>3900</v>
      </c>
      <c r="J9" s="29">
        <f t="shared" ref="J9:J17" si="1">SQRT(((SUM((POWER(H9-I9,2)),(POWER(G9-I9,2)),(POWER(F9-I9,2)))/(COLUMNS(F9:H9)-1))))</f>
        <v>793.72539331937719</v>
      </c>
      <c r="K9" s="17">
        <f t="shared" ref="K9:K19" si="2">((E9/3)*(SUM(F9:H9)))</f>
        <v>3900</v>
      </c>
      <c r="L9" s="8">
        <f t="shared" ref="L9:L26" si="3">K9/E9</f>
        <v>3900</v>
      </c>
      <c r="M9" s="8">
        <f>ROUNDDOWN(L9,2)</f>
        <v>3900</v>
      </c>
      <c r="N9" s="8">
        <f>M9*E9</f>
        <v>3900</v>
      </c>
      <c r="O9" s="6"/>
      <c r="P9" s="6">
        <v>1.2</v>
      </c>
      <c r="Q9" s="6"/>
      <c r="R9" s="6"/>
      <c r="S9" s="6"/>
      <c r="T9" s="6"/>
      <c r="V9" s="3">
        <v>1.2</v>
      </c>
    </row>
    <row r="10" spans="1:22" ht="146.25" customHeight="1">
      <c r="A10" s="9">
        <v>2</v>
      </c>
      <c r="B10" s="15" t="s">
        <v>30</v>
      </c>
      <c r="C10" s="24" t="s">
        <v>48</v>
      </c>
      <c r="D10" s="25" t="s">
        <v>47</v>
      </c>
      <c r="E10" s="25">
        <v>1</v>
      </c>
      <c r="F10" s="26">
        <v>3000</v>
      </c>
      <c r="G10" s="27">
        <v>4200</v>
      </c>
      <c r="H10" s="27">
        <v>4500</v>
      </c>
      <c r="I10" s="28">
        <f t="shared" si="0"/>
        <v>3900</v>
      </c>
      <c r="J10" s="29">
        <f t="shared" si="1"/>
        <v>793.72539331937719</v>
      </c>
      <c r="K10" s="17">
        <f t="shared" si="2"/>
        <v>3900</v>
      </c>
      <c r="L10" s="8">
        <f t="shared" si="3"/>
        <v>3900</v>
      </c>
      <c r="M10" s="8">
        <f>ROUNDDOWN(L10,2)</f>
        <v>3900</v>
      </c>
      <c r="N10" s="8">
        <f>M10*E10</f>
        <v>3900</v>
      </c>
      <c r="O10" s="6"/>
      <c r="P10" s="6">
        <v>1.2</v>
      </c>
      <c r="Q10" s="6"/>
      <c r="R10" s="6"/>
      <c r="S10" s="6"/>
      <c r="T10" s="6"/>
      <c r="V10" s="3">
        <v>1.2</v>
      </c>
    </row>
    <row r="11" spans="1:22" ht="126.75" customHeight="1">
      <c r="A11" s="9">
        <v>3</v>
      </c>
      <c r="B11" s="15" t="s">
        <v>31</v>
      </c>
      <c r="C11" s="24" t="s">
        <v>48</v>
      </c>
      <c r="D11" s="25" t="s">
        <v>47</v>
      </c>
      <c r="E11" s="25">
        <v>1</v>
      </c>
      <c r="F11" s="15">
        <v>1100</v>
      </c>
      <c r="G11" s="27">
        <v>1700</v>
      </c>
      <c r="H11" s="27">
        <v>1500</v>
      </c>
      <c r="I11" s="28">
        <f t="shared" si="0"/>
        <v>1433.3333333333333</v>
      </c>
      <c r="J11" s="29">
        <f t="shared" si="1"/>
        <v>305.50504633038935</v>
      </c>
      <c r="K11" s="17">
        <f t="shared" si="2"/>
        <v>1433.3333333333333</v>
      </c>
      <c r="L11" s="8">
        <f t="shared" si="3"/>
        <v>1433.3333333333333</v>
      </c>
      <c r="M11" s="8">
        <f>ROUNDDOWN(L11,2)</f>
        <v>1433.33</v>
      </c>
      <c r="N11" s="8">
        <f>M11*E11</f>
        <v>1433.33</v>
      </c>
      <c r="O11" s="6"/>
      <c r="P11" s="6">
        <v>1.2</v>
      </c>
      <c r="Q11" s="6"/>
      <c r="R11" s="6"/>
      <c r="S11" s="6"/>
      <c r="T11" s="6"/>
      <c r="V11" s="3">
        <v>1.2</v>
      </c>
    </row>
    <row r="12" spans="1:22" ht="283.5" customHeight="1">
      <c r="A12" s="9">
        <v>4</v>
      </c>
      <c r="B12" s="15" t="s">
        <v>32</v>
      </c>
      <c r="C12" s="24" t="s">
        <v>48</v>
      </c>
      <c r="D12" s="25" t="s">
        <v>47</v>
      </c>
      <c r="E12" s="25">
        <v>1</v>
      </c>
      <c r="F12" s="15">
        <v>1100</v>
      </c>
      <c r="G12" s="27">
        <v>1700</v>
      </c>
      <c r="H12" s="27">
        <v>1500</v>
      </c>
      <c r="I12" s="28">
        <f t="shared" si="0"/>
        <v>1433.3333333333333</v>
      </c>
      <c r="J12" s="29">
        <f t="shared" si="1"/>
        <v>305.50504633038935</v>
      </c>
      <c r="K12" s="17">
        <f t="shared" si="2"/>
        <v>1433.3333333333333</v>
      </c>
      <c r="L12" s="8">
        <f t="shared" si="3"/>
        <v>1433.3333333333333</v>
      </c>
      <c r="M12" s="8">
        <f>ROUNDDOWN(L12,2)</f>
        <v>1433.33</v>
      </c>
      <c r="N12" s="8">
        <f>M12*E12</f>
        <v>1433.33</v>
      </c>
      <c r="O12" s="6"/>
      <c r="P12" s="6">
        <v>1.2</v>
      </c>
      <c r="Q12" s="6"/>
      <c r="R12" s="6"/>
      <c r="S12" s="6"/>
      <c r="T12" s="6"/>
      <c r="V12" s="3">
        <v>1.2</v>
      </c>
    </row>
    <row r="13" spans="1:22" ht="270.75" customHeight="1">
      <c r="A13" s="9">
        <v>5</v>
      </c>
      <c r="B13" s="15" t="s">
        <v>33</v>
      </c>
      <c r="C13" s="24" t="s">
        <v>48</v>
      </c>
      <c r="D13" s="25" t="s">
        <v>47</v>
      </c>
      <c r="E13" s="25">
        <v>1</v>
      </c>
      <c r="F13" s="15">
        <v>1100</v>
      </c>
      <c r="G13" s="27">
        <v>1700</v>
      </c>
      <c r="H13" s="27">
        <v>1500</v>
      </c>
      <c r="I13" s="28">
        <f t="shared" si="0"/>
        <v>1433.3333333333333</v>
      </c>
      <c r="J13" s="29">
        <f t="shared" si="1"/>
        <v>305.50504633038935</v>
      </c>
      <c r="K13" s="17">
        <f t="shared" si="2"/>
        <v>1433.3333333333333</v>
      </c>
      <c r="L13" s="8">
        <f t="shared" si="3"/>
        <v>1433.3333333333333</v>
      </c>
      <c r="M13" s="8">
        <f>ROUNDDOWN(L13,2)</f>
        <v>1433.33</v>
      </c>
      <c r="N13" s="8">
        <f>M13*E13</f>
        <v>1433.33</v>
      </c>
      <c r="O13" s="6"/>
      <c r="P13" s="6">
        <v>1.2</v>
      </c>
      <c r="Q13" s="6"/>
      <c r="R13" s="6"/>
      <c r="S13" s="6"/>
      <c r="T13" s="6"/>
      <c r="V13" s="3"/>
    </row>
    <row r="14" spans="1:22" ht="72.75" customHeight="1">
      <c r="A14" s="9">
        <v>6</v>
      </c>
      <c r="B14" s="15" t="s">
        <v>34</v>
      </c>
      <c r="C14" s="24" t="s">
        <v>48</v>
      </c>
      <c r="D14" s="25" t="s">
        <v>47</v>
      </c>
      <c r="E14" s="25">
        <v>1</v>
      </c>
      <c r="F14" s="15">
        <v>1300</v>
      </c>
      <c r="G14" s="27">
        <v>2200</v>
      </c>
      <c r="H14" s="27">
        <v>2000</v>
      </c>
      <c r="I14" s="28">
        <f t="shared" si="0"/>
        <v>1833.3333333333333</v>
      </c>
      <c r="J14" s="29">
        <f t="shared" si="1"/>
        <v>472.58156262526086</v>
      </c>
      <c r="K14" s="17">
        <f t="shared" si="2"/>
        <v>1833.3333333333333</v>
      </c>
      <c r="L14" s="8">
        <f t="shared" si="3"/>
        <v>1833.3333333333333</v>
      </c>
      <c r="M14" s="8">
        <f>ROUNDDOWN(L14,2)</f>
        <v>1833.33</v>
      </c>
      <c r="N14" s="8">
        <f>M14*E14</f>
        <v>1833.33</v>
      </c>
      <c r="O14" s="6"/>
      <c r="P14" s="6">
        <v>1.2</v>
      </c>
      <c r="Q14" s="6"/>
      <c r="R14" s="6"/>
      <c r="S14" s="6"/>
      <c r="T14" s="6"/>
      <c r="V14" s="3"/>
    </row>
    <row r="15" spans="1:22" ht="93.75" customHeight="1">
      <c r="A15" s="9">
        <v>7</v>
      </c>
      <c r="B15" s="15" t="s">
        <v>35</v>
      </c>
      <c r="C15" s="24" t="s">
        <v>48</v>
      </c>
      <c r="D15" s="25" t="s">
        <v>47</v>
      </c>
      <c r="E15" s="25">
        <v>1</v>
      </c>
      <c r="F15" s="15">
        <v>900</v>
      </c>
      <c r="G15" s="27">
        <v>1600</v>
      </c>
      <c r="H15" s="27">
        <v>1500</v>
      </c>
      <c r="I15" s="28">
        <f t="shared" si="0"/>
        <v>1333.3333333333333</v>
      </c>
      <c r="J15" s="29">
        <f t="shared" si="1"/>
        <v>378.59388972001824</v>
      </c>
      <c r="K15" s="17">
        <f t="shared" si="2"/>
        <v>1333.3333333333333</v>
      </c>
      <c r="L15" s="8">
        <f t="shared" si="3"/>
        <v>1333.3333333333333</v>
      </c>
      <c r="M15" s="8">
        <f>ROUNDDOWN(L15,2)</f>
        <v>1333.33</v>
      </c>
      <c r="N15" s="8">
        <f>M15*E15</f>
        <v>1333.33</v>
      </c>
      <c r="O15" s="6"/>
      <c r="P15" s="6">
        <v>1.2</v>
      </c>
      <c r="Q15" s="6"/>
      <c r="R15" s="6"/>
      <c r="S15" s="6"/>
      <c r="T15" s="6"/>
      <c r="V15" s="3"/>
    </row>
    <row r="16" spans="1:22" ht="99" customHeight="1">
      <c r="A16" s="9">
        <v>8</v>
      </c>
      <c r="B16" s="15" t="s">
        <v>36</v>
      </c>
      <c r="C16" s="24" t="s">
        <v>48</v>
      </c>
      <c r="D16" s="25" t="s">
        <v>47</v>
      </c>
      <c r="E16" s="25">
        <v>1</v>
      </c>
      <c r="F16" s="26">
        <v>2500</v>
      </c>
      <c r="G16" s="27">
        <v>4500</v>
      </c>
      <c r="H16" s="27">
        <v>4500</v>
      </c>
      <c r="I16" s="28">
        <f t="shared" si="0"/>
        <v>3833.3333333333335</v>
      </c>
      <c r="J16" s="29">
        <f t="shared" si="1"/>
        <v>1154.7005383792516</v>
      </c>
      <c r="K16" s="17">
        <f t="shared" si="2"/>
        <v>3833.333333333333</v>
      </c>
      <c r="L16" s="8">
        <f t="shared" si="3"/>
        <v>3833.333333333333</v>
      </c>
      <c r="M16" s="8">
        <f>ROUNDDOWN(L16,2)</f>
        <v>3833.33</v>
      </c>
      <c r="N16" s="8">
        <f>M16*E16</f>
        <v>3833.33</v>
      </c>
      <c r="O16" s="6"/>
      <c r="P16" s="6"/>
      <c r="Q16" s="6"/>
      <c r="R16" s="6"/>
      <c r="S16" s="6"/>
      <c r="T16" s="6"/>
      <c r="V16" s="3"/>
    </row>
    <row r="17" spans="1:22" ht="190.5" customHeight="1">
      <c r="A17" s="9">
        <v>9</v>
      </c>
      <c r="B17" s="15" t="s">
        <v>37</v>
      </c>
      <c r="C17" s="24" t="s">
        <v>48</v>
      </c>
      <c r="D17" s="25" t="s">
        <v>47</v>
      </c>
      <c r="E17" s="25">
        <v>1</v>
      </c>
      <c r="F17" s="26">
        <v>4000</v>
      </c>
      <c r="G17" s="27">
        <v>6000</v>
      </c>
      <c r="H17" s="27">
        <v>5500</v>
      </c>
      <c r="I17" s="28">
        <f t="shared" si="0"/>
        <v>5166.666666666667</v>
      </c>
      <c r="J17" s="29">
        <f t="shared" si="1"/>
        <v>1040.8329997330663</v>
      </c>
      <c r="K17" s="17">
        <f t="shared" si="2"/>
        <v>5166.6666666666661</v>
      </c>
      <c r="L17" s="8">
        <f t="shared" si="3"/>
        <v>5166.6666666666661</v>
      </c>
      <c r="M17" s="8">
        <f>ROUNDDOWN(L17,2)</f>
        <v>5166.66</v>
      </c>
      <c r="N17" s="8">
        <f>M17*E17</f>
        <v>5166.66</v>
      </c>
      <c r="O17" s="6"/>
      <c r="P17" s="6"/>
      <c r="Q17" s="6"/>
      <c r="R17" s="6"/>
      <c r="S17" s="6"/>
      <c r="T17" s="6"/>
      <c r="V17" s="3"/>
    </row>
    <row r="18" spans="1:22" ht="190.5" customHeight="1">
      <c r="A18" s="9">
        <v>10</v>
      </c>
      <c r="B18" s="15" t="s">
        <v>38</v>
      </c>
      <c r="C18" s="24" t="s">
        <v>48</v>
      </c>
      <c r="D18" s="25" t="s">
        <v>47</v>
      </c>
      <c r="E18" s="25">
        <v>1</v>
      </c>
      <c r="F18" s="15">
        <v>6000</v>
      </c>
      <c r="G18" s="27">
        <v>8000</v>
      </c>
      <c r="H18" s="27">
        <v>7500</v>
      </c>
      <c r="I18" s="28">
        <f t="shared" si="0"/>
        <v>7166.666666666667</v>
      </c>
      <c r="J18" s="29">
        <f>SQRT(((SUM((POWER(H18-I18,2)),(POWER(G18-I18,F182)),(POWER(F18-I18,2)))/(COLUMNS(F18:H18)-1))))</f>
        <v>857.96946980129269</v>
      </c>
      <c r="K18" s="17">
        <f t="shared" si="2"/>
        <v>7166.6666666666661</v>
      </c>
      <c r="L18" s="8">
        <f t="shared" si="3"/>
        <v>7166.6666666666661</v>
      </c>
      <c r="M18" s="8">
        <f>ROUNDDOWN(L18,2)</f>
        <v>7166.66</v>
      </c>
      <c r="N18" s="8">
        <f>M18*E18</f>
        <v>7166.66</v>
      </c>
      <c r="O18" s="6"/>
      <c r="P18" s="6"/>
      <c r="Q18" s="6"/>
      <c r="R18" s="6"/>
      <c r="S18" s="6"/>
      <c r="T18" s="6"/>
      <c r="V18" s="3"/>
    </row>
    <row r="19" spans="1:22" ht="231" customHeight="1">
      <c r="A19" s="9">
        <v>11</v>
      </c>
      <c r="B19" s="15" t="s">
        <v>39</v>
      </c>
      <c r="C19" s="24" t="s">
        <v>48</v>
      </c>
      <c r="D19" s="25" t="s">
        <v>47</v>
      </c>
      <c r="E19" s="25">
        <v>1</v>
      </c>
      <c r="F19" s="26">
        <v>8000</v>
      </c>
      <c r="G19" s="27">
        <v>10500</v>
      </c>
      <c r="H19" s="27">
        <v>10000</v>
      </c>
      <c r="I19" s="28">
        <f t="shared" si="0"/>
        <v>9500</v>
      </c>
      <c r="J19" s="29">
        <f>SQRT(((SUM((POWER(H19-I19,2)),(POWER(G19-I19,2)),(POWER(F19-I19,2)))/(COLUMNS(F19:H19)-1))))</f>
        <v>1322.8756555322952</v>
      </c>
      <c r="K19" s="17">
        <f t="shared" si="2"/>
        <v>9500</v>
      </c>
      <c r="L19" s="8">
        <f t="shared" si="3"/>
        <v>9500</v>
      </c>
      <c r="M19" s="8">
        <f>ROUNDDOWN(L19,2)</f>
        <v>9500</v>
      </c>
      <c r="N19" s="8">
        <f>M19*E19</f>
        <v>9500</v>
      </c>
      <c r="O19" s="6"/>
      <c r="P19" s="6"/>
      <c r="Q19" s="6"/>
      <c r="R19" s="6"/>
      <c r="S19" s="6"/>
      <c r="T19" s="6"/>
      <c r="V19" s="3"/>
    </row>
    <row r="20" spans="1:22" ht="46.5" customHeight="1">
      <c r="A20" s="9">
        <v>12</v>
      </c>
      <c r="B20" s="15" t="s">
        <v>40</v>
      </c>
      <c r="C20" s="24" t="s">
        <v>48</v>
      </c>
      <c r="D20" s="25" t="s">
        <v>47</v>
      </c>
      <c r="E20" s="25">
        <v>1</v>
      </c>
      <c r="F20" s="26">
        <v>5500</v>
      </c>
      <c r="G20" s="27">
        <v>8500</v>
      </c>
      <c r="H20" s="27">
        <v>8000</v>
      </c>
      <c r="I20" s="28">
        <f t="shared" ref="I20:I26" si="4">AVERAGE(F20:H20)</f>
        <v>7333.333333333333</v>
      </c>
      <c r="J20" s="29">
        <f t="shared" ref="J20:J26" si="5">SQRT(((SUM((POWER(H20-I20,2)),(POWER(G20-I20,2)),(POWER(F20-I20,2)))/(COLUMNS(F20:H20)-1))))</f>
        <v>1607.275126832159</v>
      </c>
      <c r="K20" s="17">
        <f t="shared" ref="K20:K26" si="6">((E20/3)*(SUM(F20:H20)))</f>
        <v>7333.333333333333</v>
      </c>
      <c r="L20" s="8">
        <f t="shared" si="3"/>
        <v>7333.333333333333</v>
      </c>
      <c r="M20" s="8">
        <f>ROUNDDOWN(L20,2)</f>
        <v>7333.33</v>
      </c>
      <c r="N20" s="8">
        <f>M20*E20</f>
        <v>7333.33</v>
      </c>
      <c r="O20" s="6"/>
      <c r="P20" s="6"/>
      <c r="Q20" s="6"/>
      <c r="R20" s="6"/>
      <c r="S20" s="6"/>
      <c r="T20" s="6"/>
      <c r="V20" s="3"/>
    </row>
    <row r="21" spans="1:22" ht="95.25" customHeight="1">
      <c r="A21" s="9">
        <v>13</v>
      </c>
      <c r="B21" s="15" t="s">
        <v>41</v>
      </c>
      <c r="C21" s="24" t="s">
        <v>48</v>
      </c>
      <c r="D21" s="25" t="s">
        <v>47</v>
      </c>
      <c r="E21" s="25">
        <v>1</v>
      </c>
      <c r="F21" s="26">
        <v>1500</v>
      </c>
      <c r="G21" s="27">
        <v>3500</v>
      </c>
      <c r="H21" s="27">
        <v>2500</v>
      </c>
      <c r="I21" s="28">
        <f t="shared" si="4"/>
        <v>2500</v>
      </c>
      <c r="J21" s="29">
        <f t="shared" si="5"/>
        <v>1000</v>
      </c>
      <c r="K21" s="17">
        <f t="shared" si="6"/>
        <v>2500</v>
      </c>
      <c r="L21" s="8">
        <f t="shared" si="3"/>
        <v>2500</v>
      </c>
      <c r="M21" s="8">
        <f>ROUNDDOWN(L21,2)</f>
        <v>2500</v>
      </c>
      <c r="N21" s="8">
        <f>M21*E21</f>
        <v>2500</v>
      </c>
      <c r="O21" s="6"/>
      <c r="P21" s="6"/>
      <c r="Q21" s="6"/>
      <c r="R21" s="6"/>
      <c r="S21" s="6"/>
      <c r="T21" s="6"/>
      <c r="V21" s="3"/>
    </row>
    <row r="22" spans="1:22" ht="345.75" customHeight="1">
      <c r="A22" s="9">
        <v>14</v>
      </c>
      <c r="B22" s="15" t="s">
        <v>42</v>
      </c>
      <c r="C22" s="24" t="s">
        <v>48</v>
      </c>
      <c r="D22" s="25" t="s">
        <v>47</v>
      </c>
      <c r="E22" s="25">
        <v>1</v>
      </c>
      <c r="F22" s="26">
        <v>1200</v>
      </c>
      <c r="G22" s="27">
        <v>2000</v>
      </c>
      <c r="H22" s="27">
        <v>1700</v>
      </c>
      <c r="I22" s="28">
        <f t="shared" si="4"/>
        <v>1633.3333333333333</v>
      </c>
      <c r="J22" s="29">
        <f t="shared" si="5"/>
        <v>404.14518843273805</v>
      </c>
      <c r="K22" s="17">
        <f t="shared" si="6"/>
        <v>1633.3333333333333</v>
      </c>
      <c r="L22" s="8">
        <f t="shared" si="3"/>
        <v>1633.3333333333333</v>
      </c>
      <c r="M22" s="8">
        <f>ROUNDDOWN(L22,2)</f>
        <v>1633.33</v>
      </c>
      <c r="N22" s="8">
        <f>M22*E22</f>
        <v>1633.33</v>
      </c>
      <c r="O22" s="6"/>
      <c r="P22" s="6"/>
      <c r="Q22" s="6"/>
      <c r="R22" s="6"/>
      <c r="S22" s="6"/>
      <c r="T22" s="6"/>
      <c r="V22" s="3"/>
    </row>
    <row r="23" spans="1:22" ht="110.25" customHeight="1">
      <c r="A23" s="9">
        <v>15</v>
      </c>
      <c r="B23" s="15" t="s">
        <v>43</v>
      </c>
      <c r="C23" s="24" t="s">
        <v>48</v>
      </c>
      <c r="D23" s="25" t="s">
        <v>47</v>
      </c>
      <c r="E23" s="25">
        <v>1</v>
      </c>
      <c r="F23" s="26">
        <v>7000</v>
      </c>
      <c r="G23" s="27">
        <v>9500</v>
      </c>
      <c r="H23" s="27">
        <v>9000</v>
      </c>
      <c r="I23" s="28">
        <f t="shared" si="4"/>
        <v>8500</v>
      </c>
      <c r="J23" s="29">
        <f t="shared" si="5"/>
        <v>1322.8756555322952</v>
      </c>
      <c r="K23" s="17">
        <f t="shared" si="6"/>
        <v>8500</v>
      </c>
      <c r="L23" s="8">
        <f t="shared" si="3"/>
        <v>8500</v>
      </c>
      <c r="M23" s="8">
        <f>ROUNDDOWN(L23,2)</f>
        <v>8500</v>
      </c>
      <c r="N23" s="8">
        <f>M23*E23</f>
        <v>8500</v>
      </c>
      <c r="O23" s="6"/>
      <c r="P23" s="6"/>
      <c r="Q23" s="6"/>
      <c r="R23" s="6"/>
      <c r="S23" s="6"/>
      <c r="T23" s="6"/>
      <c r="V23" s="3"/>
    </row>
    <row r="24" spans="1:22" ht="149.25" customHeight="1">
      <c r="A24" s="9">
        <v>16</v>
      </c>
      <c r="B24" s="15" t="s">
        <v>44</v>
      </c>
      <c r="C24" s="24" t="s">
        <v>48</v>
      </c>
      <c r="D24" s="25" t="s">
        <v>47</v>
      </c>
      <c r="E24" s="25">
        <v>1</v>
      </c>
      <c r="F24" s="26">
        <v>6000</v>
      </c>
      <c r="G24" s="27">
        <v>9000</v>
      </c>
      <c r="H24" s="27">
        <v>8000</v>
      </c>
      <c r="I24" s="28">
        <f t="shared" si="4"/>
        <v>7666.666666666667</v>
      </c>
      <c r="J24" s="29">
        <f t="shared" si="5"/>
        <v>1527.5252316519468</v>
      </c>
      <c r="K24" s="17">
        <f t="shared" si="6"/>
        <v>7666.6666666666661</v>
      </c>
      <c r="L24" s="8">
        <f t="shared" si="3"/>
        <v>7666.6666666666661</v>
      </c>
      <c r="M24" s="8">
        <f>ROUNDDOWN(L24,2)</f>
        <v>7666.66</v>
      </c>
      <c r="N24" s="8">
        <f>M24*E24</f>
        <v>7666.66</v>
      </c>
      <c r="O24" s="6"/>
      <c r="P24" s="6"/>
      <c r="Q24" s="6"/>
      <c r="R24" s="6"/>
      <c r="S24" s="6"/>
      <c r="T24" s="6"/>
      <c r="V24" s="3"/>
    </row>
    <row r="25" spans="1:22" ht="85.5" customHeight="1">
      <c r="A25" s="9">
        <v>17</v>
      </c>
      <c r="B25" s="15" t="s">
        <v>45</v>
      </c>
      <c r="C25" s="24" t="s">
        <v>48</v>
      </c>
      <c r="D25" s="25" t="s">
        <v>47</v>
      </c>
      <c r="E25" s="25">
        <v>1</v>
      </c>
      <c r="F25" s="26">
        <v>6000</v>
      </c>
      <c r="G25" s="27">
        <v>8500</v>
      </c>
      <c r="H25" s="27">
        <v>8000</v>
      </c>
      <c r="I25" s="28">
        <f t="shared" si="4"/>
        <v>7500</v>
      </c>
      <c r="J25" s="29">
        <f t="shared" si="5"/>
        <v>1322.8756555322952</v>
      </c>
      <c r="K25" s="17">
        <f t="shared" si="6"/>
        <v>7500</v>
      </c>
      <c r="L25" s="8">
        <f t="shared" si="3"/>
        <v>7500</v>
      </c>
      <c r="M25" s="8">
        <f>ROUNDDOWN(L25,2)</f>
        <v>7500</v>
      </c>
      <c r="N25" s="8">
        <f>M25*E25</f>
        <v>7500</v>
      </c>
      <c r="O25" s="6"/>
      <c r="P25" s="6"/>
      <c r="Q25" s="6"/>
      <c r="R25" s="6"/>
      <c r="S25" s="6"/>
      <c r="T25" s="6"/>
      <c r="V25" s="3"/>
    </row>
    <row r="26" spans="1:22" ht="72" customHeight="1">
      <c r="A26" s="9">
        <v>18</v>
      </c>
      <c r="B26" s="15" t="s">
        <v>46</v>
      </c>
      <c r="C26" s="24" t="s">
        <v>48</v>
      </c>
      <c r="D26" s="25" t="s">
        <v>47</v>
      </c>
      <c r="E26" s="25">
        <v>1</v>
      </c>
      <c r="F26" s="26">
        <v>6000</v>
      </c>
      <c r="G26" s="27">
        <v>8500</v>
      </c>
      <c r="H26" s="27">
        <v>8000</v>
      </c>
      <c r="I26" s="28">
        <f t="shared" si="4"/>
        <v>7500</v>
      </c>
      <c r="J26" s="29">
        <f t="shared" si="5"/>
        <v>1322.8756555322952</v>
      </c>
      <c r="K26" s="17">
        <f t="shared" si="6"/>
        <v>7500</v>
      </c>
      <c r="L26" s="8">
        <f t="shared" si="3"/>
        <v>7500</v>
      </c>
      <c r="M26" s="8">
        <f>ROUNDDOWN(L26,2)</f>
        <v>7500</v>
      </c>
      <c r="N26" s="8">
        <f>M26*E26</f>
        <v>7500</v>
      </c>
      <c r="O26" s="6"/>
      <c r="P26" s="6"/>
      <c r="Q26" s="6"/>
      <c r="R26" s="6"/>
      <c r="S26" s="6"/>
      <c r="T26" s="6"/>
      <c r="V26" s="3"/>
    </row>
    <row r="27" spans="1:22" ht="21.75" customHeight="1">
      <c r="A27" s="30"/>
      <c r="B27" s="25"/>
      <c r="C27" s="30"/>
      <c r="D27" s="25"/>
      <c r="E27" s="25"/>
      <c r="F27" s="31"/>
      <c r="G27" s="31"/>
      <c r="H27" s="31"/>
      <c r="I27" s="16"/>
      <c r="J27" s="30"/>
      <c r="K27" s="32"/>
      <c r="L27" s="33">
        <v>83566.62</v>
      </c>
      <c r="M27" s="33">
        <f>SUM(M9:M26)</f>
        <v>83566.62000000001</v>
      </c>
      <c r="N27" s="33">
        <f>SUM(N9:N26)</f>
        <v>83566.62000000001</v>
      </c>
      <c r="O27" s="7"/>
      <c r="P27" s="6">
        <v>1.2</v>
      </c>
      <c r="Q27" s="7"/>
      <c r="R27" s="7"/>
      <c r="S27" s="7"/>
      <c r="T27" s="7"/>
      <c r="V27" s="3">
        <v>1.2</v>
      </c>
    </row>
    <row r="28" spans="1:2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22">
      <c r="A29" s="48"/>
      <c r="B29" s="48"/>
      <c r="C29" s="48"/>
      <c r="D29" s="19"/>
      <c r="E29" s="19"/>
      <c r="F29" s="49"/>
      <c r="G29" s="49"/>
      <c r="H29" s="49"/>
      <c r="I29" s="49"/>
      <c r="J29" s="49"/>
      <c r="K29" s="19"/>
      <c r="L29" s="20"/>
      <c r="M29" s="20"/>
      <c r="N29" s="19"/>
    </row>
    <row r="30" spans="1:22" ht="28.5" customHeight="1">
      <c r="A30" s="43" t="s">
        <v>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"/>
      <c r="P30" s="5"/>
      <c r="Q30" s="5"/>
      <c r="R30" s="5"/>
      <c r="S30" s="5"/>
      <c r="T30" s="5"/>
    </row>
    <row r="31" spans="1:22" ht="20.25" customHeight="1">
      <c r="A31" s="51" t="s">
        <v>28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4"/>
      <c r="P31" s="4"/>
      <c r="Q31" s="4"/>
      <c r="R31" s="4"/>
      <c r="S31" s="4"/>
      <c r="T31" s="4"/>
    </row>
    <row r="32" spans="1:22" ht="24.75" customHeight="1">
      <c r="A32" s="18"/>
      <c r="B32" s="43" t="s">
        <v>17</v>
      </c>
      <c r="C32" s="44"/>
      <c r="D32" s="19"/>
      <c r="E32" s="52" t="s">
        <v>51</v>
      </c>
      <c r="F32" s="52"/>
      <c r="G32" s="53"/>
      <c r="H32" s="49" t="s">
        <v>52</v>
      </c>
      <c r="I32" s="49"/>
      <c r="J32" s="49"/>
      <c r="K32" s="19"/>
      <c r="L32" s="20"/>
      <c r="M32" s="20"/>
      <c r="N32" s="19"/>
    </row>
    <row r="33" spans="1:14" ht="22.5" customHeight="1">
      <c r="A33" s="18"/>
      <c r="B33" s="44"/>
      <c r="C33" s="44"/>
      <c r="D33" s="19"/>
      <c r="E33" s="49" t="s">
        <v>18</v>
      </c>
      <c r="F33" s="49"/>
      <c r="G33" s="34"/>
      <c r="H33" s="49" t="s">
        <v>19</v>
      </c>
      <c r="I33" s="49"/>
      <c r="J33" s="49"/>
      <c r="K33" s="19"/>
      <c r="L33" s="20"/>
      <c r="M33" s="20"/>
      <c r="N33" s="19"/>
    </row>
    <row r="34" spans="1:14">
      <c r="A34" s="50"/>
      <c r="B34" s="50"/>
      <c r="C34" s="50"/>
      <c r="D34" s="50"/>
      <c r="E34" s="19"/>
      <c r="F34" s="35"/>
      <c r="G34" s="36"/>
      <c r="H34" s="37"/>
      <c r="I34" s="38"/>
      <c r="J34" s="38"/>
      <c r="K34" s="38"/>
      <c r="L34" s="39"/>
      <c r="M34" s="39"/>
      <c r="N34" s="38"/>
    </row>
  </sheetData>
  <mergeCells count="28">
    <mergeCell ref="K1:N1"/>
    <mergeCell ref="A7:A8"/>
    <mergeCell ref="B7:B8"/>
    <mergeCell ref="C7:C8"/>
    <mergeCell ref="D7:D8"/>
    <mergeCell ref="E7:E8"/>
    <mergeCell ref="F7:H7"/>
    <mergeCell ref="I7:J7"/>
    <mergeCell ref="B6:C6"/>
    <mergeCell ref="A5:N5"/>
    <mergeCell ref="B2:C2"/>
    <mergeCell ref="B3:C3"/>
    <mergeCell ref="E3:N3"/>
    <mergeCell ref="B4:C4"/>
    <mergeCell ref="E4:N4"/>
    <mergeCell ref="E2:N2"/>
    <mergeCell ref="A34:D34"/>
    <mergeCell ref="A31:N31"/>
    <mergeCell ref="B32:C33"/>
    <mergeCell ref="H32:J32"/>
    <mergeCell ref="E33:F33"/>
    <mergeCell ref="H33:J33"/>
    <mergeCell ref="E32:G32"/>
    <mergeCell ref="A30:N30"/>
    <mergeCell ref="A28:N28"/>
    <mergeCell ref="K7:N7"/>
    <mergeCell ref="A29:C29"/>
    <mergeCell ref="F29:J29"/>
  </mergeCells>
  <phoneticPr fontId="9" type="noConversion"/>
  <pageMargins left="0.16" right="0.16" top="0.32" bottom="0.24" header="0.22" footer="0.19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Обучение</vt:lpstr>
      <vt:lpstr>Обучение!Доп_15b77289_b</vt:lpstr>
      <vt:lpstr>Обучение!Область_печати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mborovskih</cp:lastModifiedBy>
  <cp:lastPrinted>2024-07-10T05:37:19Z</cp:lastPrinted>
  <dcterms:created xsi:type="dcterms:W3CDTF">2014-01-28T13:50:42Z</dcterms:created>
  <dcterms:modified xsi:type="dcterms:W3CDTF">2024-07-30T12:05:36Z</dcterms:modified>
</cp:coreProperties>
</file>