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72.18.81.5\сметный отдел\Даг Огни ВОДА\НЦС по Даг. огням\ул. Энгельса\"/>
    </mc:Choice>
  </mc:AlternateContent>
  <xr:revisionPtr revIDLastSave="0" documentId="13_ncr:1_{3420AF90-8BC0-4AB2-9A16-BC1AD0825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Э" sheetId="12" r:id="rId1"/>
  </sheets>
  <definedNames>
    <definedName name="_xlnm.Print_Titles" localSheetId="0">ПЭ!$17:$17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2" l="1"/>
  <c r="G20" i="12"/>
  <c r="G21" i="12"/>
  <c r="G22" i="12"/>
  <c r="G19" i="12" l="1"/>
  <c r="G23" i="12" s="1"/>
  <c r="G24" i="12" l="1"/>
  <c r="G25" i="12" s="1"/>
  <c r="C1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Sosedko</author>
    <author>&lt;&gt;</author>
  </authors>
  <commentList>
    <comment ref="A26" authorId="0" shapeId="0" xr:uid="{FD8C75CD-30BD-4516-80BE-B12102AED2F2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B32" authorId="1" shapeId="0" xr:uid="{0E0C2AA4-1A8E-4BB5-9590-F4D1B3B98738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B35" authorId="1" shapeId="0" xr:uid="{AD7D4243-1915-4858-A612-75CF9A123E49}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Хвост::&lt;подпись 240 атрибут 970 значение&gt;</t>
        </r>
      </text>
    </comment>
  </commentList>
</comments>
</file>

<file path=xl/sharedStrings.xml><?xml version="1.0" encoding="utf-8"?>
<sst xmlns="http://schemas.openxmlformats.org/spreadsheetml/2006/main" count="42" uniqueCount="41">
  <si>
    <t>(наименование работ и затрат, наименование объекта)</t>
  </si>
  <si>
    <t>№ п/п</t>
  </si>
  <si>
    <t>Приложение к</t>
  </si>
  <si>
    <t>Основание</t>
  </si>
  <si>
    <t>Сметная стоимость</t>
  </si>
  <si>
    <t>Составлен(а) в текущих ценах по состоянию на</t>
  </si>
  <si>
    <t>Составил:</t>
  </si>
  <si>
    <t>Проверил:</t>
  </si>
  <si>
    <t>Наименование работ</t>
  </si>
  <si>
    <t>Обоснование цены</t>
  </si>
  <si>
    <t>Кол-во</t>
  </si>
  <si>
    <t>Ед. изм.</t>
  </si>
  <si>
    <t>(наименование стройки)</t>
  </si>
  <si>
    <t xml:space="preserve"> </t>
  </si>
  <si>
    <t xml:space="preserve"> тыс.руб.</t>
  </si>
  <si>
    <t>Стоимость работ, тыс.руб.</t>
  </si>
  <si>
    <t>Цена за единицу, тыс.руб.</t>
  </si>
  <si>
    <t>Укрупненный сметный расчет №</t>
  </si>
  <si>
    <t>1</t>
  </si>
  <si>
    <t xml:space="preserve">Раздел 1. </t>
  </si>
  <si>
    <t>итого</t>
  </si>
  <si>
    <t>НДС 20%</t>
  </si>
  <si>
    <t>Итого с НДС</t>
  </si>
  <si>
    <t>км</t>
  </si>
  <si>
    <t>Устройство круглых сборных железобетонных канализационных колодцев</t>
  </si>
  <si>
    <t>Демонтажные работы</t>
  </si>
  <si>
    <t>шт</t>
  </si>
  <si>
    <t>2</t>
  </si>
  <si>
    <t>3</t>
  </si>
  <si>
    <t>4</t>
  </si>
  <si>
    <t>100 м2</t>
  </si>
  <si>
    <t>06-01</t>
  </si>
  <si>
    <t>06-02</t>
  </si>
  <si>
    <t>07-01</t>
  </si>
  <si>
    <t>Демонтаж и восстановление асфальтового покрытия</t>
  </si>
  <si>
    <r>
      <rPr>
        <b/>
        <sz val="10"/>
        <rFont val="Arial"/>
        <family val="2"/>
        <charset val="204"/>
      </rPr>
      <t>НЦС14(2024)-06-002-02</t>
    </r>
    <r>
      <rPr>
        <sz val="10"/>
        <rFont val="Arial"/>
        <family val="2"/>
        <charset val="204"/>
      </rPr>
      <t xml:space="preserve">
Приказ Минстроя России от 16.02.2024г  №113/пр</t>
    </r>
  </si>
  <si>
    <t>Зам. Генерального деректора по строительству                                                  С.С. Исаев</t>
  </si>
  <si>
    <t>Магомедов И.М.</t>
  </si>
  <si>
    <t>Темирханов Н.К.</t>
  </si>
  <si>
    <r>
      <rPr>
        <b/>
        <sz val="10"/>
        <rFont val="Arial"/>
        <family val="2"/>
        <charset val="204"/>
      </rPr>
      <t>Наружные инженерные сети водоснабжения 
из полиэтиленовых труб Ду100мм глубиной 2м, разработка мокрого грунта в отвал, без креплений (группа грунтов 1-3)</t>
    </r>
    <r>
      <rPr>
        <sz val="10"/>
        <rFont val="Arial"/>
        <family val="2"/>
        <charset val="204"/>
      </rPr>
      <t xml:space="preserve"> (С=М*Кпер*Ктр*Крег1*Кстес)= (С=6886,48*0,85*1,16*0,99*1,09)</t>
    </r>
  </si>
  <si>
    <t>Капитальный ремонт водопровода диаметром 110 мм по ул. Энгельса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</si>
</sst>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3"/>
      <color theme="3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28">
    <xf numFmtId="0" fontId="0" fillId="0" borderId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4" fillId="0" borderId="0" applyFill="0" applyProtection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0">
      <alignment horizontal="center"/>
    </xf>
    <xf numFmtId="0" fontId="2" fillId="0" borderId="0">
      <alignment horizontal="left" vertical="top"/>
    </xf>
    <xf numFmtId="0" fontId="2" fillId="0" borderId="0"/>
    <xf numFmtId="0" fontId="14" fillId="0" borderId="6" applyNumberFormat="0" applyFill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/>
    </xf>
    <xf numFmtId="0" fontId="5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2" fillId="0" borderId="0" xfId="0" applyFont="1" applyAlignment="1"/>
    <xf numFmtId="0" fontId="4" fillId="0" borderId="0" xfId="18" applyBorder="1"/>
    <xf numFmtId="0" fontId="2" fillId="0" borderId="0" xfId="24" applyBorder="1" applyAlignment="1"/>
    <xf numFmtId="0" fontId="7" fillId="0" borderId="0" xfId="18" applyFont="1" applyBorder="1" applyAlignment="1">
      <alignment vertical="top"/>
    </xf>
    <xf numFmtId="0" fontId="2" fillId="0" borderId="0" xfId="18" applyFont="1" applyBorder="1" applyAlignment="1">
      <alignment horizontal="right" vertical="top"/>
    </xf>
    <xf numFmtId="0" fontId="8" fillId="0" borderId="0" xfId="0" applyFont="1" applyBorder="1" applyAlignment="1"/>
    <xf numFmtId="0" fontId="8" fillId="0" borderId="0" xfId="24" applyFont="1" applyBorder="1" applyAlignment="1"/>
    <xf numFmtId="0" fontId="7" fillId="0" borderId="0" xfId="0" applyFont="1" applyBorder="1" applyAlignment="1">
      <alignment vertical="top"/>
    </xf>
    <xf numFmtId="0" fontId="10" fillId="0" borderId="0" xfId="24" applyFont="1" applyBorder="1" applyAlignment="1">
      <alignment wrapText="1"/>
    </xf>
    <xf numFmtId="0" fontId="3" fillId="0" borderId="0" xfId="18" applyFont="1" applyAlignment="1">
      <alignment horizontal="left" vertical="top"/>
    </xf>
    <xf numFmtId="0" fontId="3" fillId="0" borderId="2" xfId="24" applyFont="1" applyBorder="1">
      <alignment horizontal="center"/>
    </xf>
    <xf numFmtId="0" fontId="3" fillId="0" borderId="0" xfId="18" applyFont="1"/>
    <xf numFmtId="49" fontId="3" fillId="0" borderId="0" xfId="18" applyNumberFormat="1" applyFont="1" applyAlignment="1">
      <alignment horizontal="left" vertical="top"/>
    </xf>
    <xf numFmtId="0" fontId="3" fillId="0" borderId="0" xfId="18" applyFont="1" applyAlignment="1">
      <alignment horizontal="left" vertical="top" wrapText="1"/>
    </xf>
    <xf numFmtId="0" fontId="3" fillId="0" borderId="0" xfId="18" applyFont="1" applyAlignment="1">
      <alignment horizontal="center" vertical="top" wrapText="1"/>
    </xf>
    <xf numFmtId="0" fontId="3" fillId="0" borderId="0" xfId="18" applyFont="1" applyAlignment="1">
      <alignment horizontal="right" vertical="top"/>
    </xf>
    <xf numFmtId="0" fontId="15" fillId="0" borderId="0" xfId="0" applyFont="1" applyAlignment="1">
      <alignment vertical="top"/>
    </xf>
    <xf numFmtId="0" fontId="3" fillId="0" borderId="0" xfId="24" applyFont="1" applyBorder="1" applyAlignment="1">
      <alignment vertical="center"/>
    </xf>
    <xf numFmtId="3" fontId="3" fillId="0" borderId="0" xfId="11" applyNumberFormat="1" applyFont="1" applyBorder="1" applyAlignment="1">
      <alignment vertical="center"/>
    </xf>
    <xf numFmtId="0" fontId="3" fillId="0" borderId="0" xfId="0" applyFont="1" applyAlignment="1"/>
    <xf numFmtId="0" fontId="3" fillId="0" borderId="0" xfId="25" applyFont="1">
      <alignment horizontal="left" vertical="top"/>
    </xf>
    <xf numFmtId="49" fontId="17" fillId="0" borderId="0" xfId="0" applyNumberFormat="1" applyFont="1" applyBorder="1" applyAlignment="1"/>
    <xf numFmtId="0" fontId="17" fillId="0" borderId="0" xfId="0" applyFont="1" applyAlignment="1"/>
    <xf numFmtId="3" fontId="17" fillId="0" borderId="0" xfId="11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top"/>
    </xf>
    <xf numFmtId="0" fontId="6" fillId="0" borderId="4" xfId="14" applyFont="1" applyBorder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3" fillId="0" borderId="0" xfId="0" applyNumberFormat="1" applyFont="1"/>
    <xf numFmtId="0" fontId="3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5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19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2" xfId="25" applyFont="1" applyBorder="1" applyAlignment="1">
      <alignment horizontal="right"/>
    </xf>
    <xf numFmtId="0" fontId="3" fillId="0" borderId="0" xfId="5" applyFont="1" applyAlignment="1">
      <alignment horizontal="left" vertical="top" wrapText="1"/>
    </xf>
    <xf numFmtId="4" fontId="3" fillId="0" borderId="0" xfId="5" applyNumberFormat="1" applyFo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2" xfId="25" applyFont="1" applyBorder="1" applyAlignment="1">
      <alignment horizontal="left"/>
    </xf>
    <xf numFmtId="0" fontId="3" fillId="0" borderId="2" xfId="25" applyFont="1" applyBorder="1" applyAlignment="1"/>
    <xf numFmtId="0" fontId="3" fillId="0" borderId="0" xfId="0" applyFont="1" applyAlignment="1">
      <alignment horizontal="right"/>
    </xf>
    <xf numFmtId="0" fontId="3" fillId="0" borderId="0" xfId="25" applyFont="1" applyAlignment="1">
      <alignment horizontal="center" vertical="top"/>
    </xf>
    <xf numFmtId="0" fontId="17" fillId="0" borderId="2" xfId="24" applyFont="1" applyBorder="1" applyAlignment="1">
      <alignment horizontal="center" wrapText="1"/>
    </xf>
    <xf numFmtId="0" fontId="15" fillId="0" borderId="3" xfId="18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6" fillId="0" borderId="0" xfId="24" applyFont="1" applyAlignment="1">
      <alignment horizontal="left"/>
    </xf>
    <xf numFmtId="0" fontId="5" fillId="0" borderId="2" xfId="24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5" applyFont="1" applyBorder="1" applyAlignment="1">
      <alignment horizontal="left" vertical="top" wrapText="1"/>
    </xf>
    <xf numFmtId="0" fontId="15" fillId="0" borderId="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0" xfId="5" applyFont="1">
      <alignment horizontal="right" vertical="top" wrapText="1"/>
    </xf>
    <xf numFmtId="0" fontId="17" fillId="0" borderId="2" xfId="24" applyFont="1" applyBorder="1" applyAlignment="1">
      <alignment horizontal="left" wrapText="1"/>
    </xf>
    <xf numFmtId="3" fontId="5" fillId="0" borderId="2" xfId="11" applyNumberFormat="1" applyFont="1" applyBorder="1" applyAlignment="1">
      <alignment horizontal="right" vertical="center"/>
    </xf>
    <xf numFmtId="0" fontId="17" fillId="0" borderId="3" xfId="24" applyFont="1" applyBorder="1" applyAlignment="1">
      <alignment horizontal="left" vertical="center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Заголовок 2" xfId="27" builtinId="17" hidden="1"/>
    <cellStyle name="Итоги" xfId="5" xr:uid="{00000000-0005-0000-0000-000005000000}"/>
    <cellStyle name="ИтогоАктБазЦ" xfId="6" xr:uid="{00000000-0005-0000-0000-000006000000}"/>
    <cellStyle name="ИтогоАктБИМ" xfId="7" xr:uid="{00000000-0005-0000-0000-000007000000}"/>
    <cellStyle name="ИтогоАктРесМет" xfId="8" xr:uid="{00000000-0005-0000-0000-000008000000}"/>
    <cellStyle name="ИтогоАктТекЦ" xfId="9" xr:uid="{00000000-0005-0000-0000-000009000000}"/>
    <cellStyle name="ИтогоБазЦ" xfId="10" xr:uid="{00000000-0005-0000-0000-00000A000000}"/>
    <cellStyle name="ИтогоБИМ" xfId="11" xr:uid="{00000000-0005-0000-0000-00000B000000}"/>
    <cellStyle name="ИтогоРесМет" xfId="12" xr:uid="{00000000-0005-0000-0000-00000C000000}"/>
    <cellStyle name="ИтогоТекЦ" xfId="13" xr:uid="{00000000-0005-0000-0000-00000D000000}"/>
    <cellStyle name="ЛокСмета" xfId="14" xr:uid="{00000000-0005-0000-0000-00000E000000}"/>
    <cellStyle name="ЛокСмМТСН" xfId="15" xr:uid="{00000000-0005-0000-0000-00000F000000}"/>
    <cellStyle name="М29" xfId="16" xr:uid="{00000000-0005-0000-0000-000010000000}"/>
    <cellStyle name="ОбСмета" xfId="17" xr:uid="{00000000-0005-0000-0000-000011000000}"/>
    <cellStyle name="Обычный" xfId="0" builtinId="0"/>
    <cellStyle name="Обычный 2" xfId="18" xr:uid="{00000000-0005-0000-0000-000013000000}"/>
    <cellStyle name="Параметр" xfId="19" xr:uid="{00000000-0005-0000-0000-000014000000}"/>
    <cellStyle name="ПеременныеСметы" xfId="20" xr:uid="{00000000-0005-0000-0000-000015000000}"/>
    <cellStyle name="РесСмета" xfId="21" xr:uid="{00000000-0005-0000-0000-000016000000}"/>
    <cellStyle name="СводкаСтоимРаб" xfId="22" xr:uid="{00000000-0005-0000-0000-000017000000}"/>
    <cellStyle name="СводРасч" xfId="23" xr:uid="{00000000-0005-0000-0000-000018000000}"/>
    <cellStyle name="Титул" xfId="24" xr:uid="{00000000-0005-0000-0000-000019000000}"/>
    <cellStyle name="Хвост" xfId="25" xr:uid="{00000000-0005-0000-0000-00001A000000}"/>
    <cellStyle name="Экспертиза" xfId="2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35"/>
  <sheetViews>
    <sheetView showGridLines="0" tabSelected="1" zoomScale="90" zoomScaleNormal="90" workbookViewId="0">
      <selection activeCell="A8" sqref="A8:G8"/>
    </sheetView>
  </sheetViews>
  <sheetFormatPr defaultColWidth="9.140625" defaultRowHeight="12.75" x14ac:dyDescent="0.2"/>
  <cols>
    <col min="1" max="1" width="12.42578125" style="1" bestFit="1" customWidth="1"/>
    <col min="2" max="2" width="46.85546875" style="1" customWidth="1"/>
    <col min="3" max="3" width="20.5703125" style="1" customWidth="1"/>
    <col min="4" max="4" width="16" style="1" customWidth="1"/>
    <col min="5" max="5" width="12.5703125" style="1" customWidth="1"/>
    <col min="6" max="6" width="20.5703125" style="1" customWidth="1"/>
    <col min="7" max="7" width="21" style="1" customWidth="1"/>
    <col min="8" max="10" width="9.140625" style="1"/>
    <col min="11" max="11" width="12.7109375" style="1" bestFit="1" customWidth="1"/>
    <col min="12" max="16384" width="9.140625" style="1"/>
  </cols>
  <sheetData>
    <row r="1" spans="1:15" s="2" customFormat="1" x14ac:dyDescent="0.2">
      <c r="A1" s="21" t="s">
        <v>2</v>
      </c>
      <c r="B1" s="22"/>
      <c r="C1" s="23"/>
      <c r="D1" s="23"/>
      <c r="E1" s="23"/>
      <c r="F1" s="23"/>
      <c r="G1" s="23"/>
      <c r="H1" s="13"/>
      <c r="I1" s="13"/>
      <c r="J1" s="13"/>
      <c r="K1" s="13"/>
      <c r="L1" s="13"/>
      <c r="M1" s="13"/>
      <c r="N1" s="13"/>
      <c r="O1" s="13"/>
    </row>
    <row r="2" spans="1:15" s="2" customFormat="1" x14ac:dyDescent="0.2">
      <c r="A2" s="23"/>
      <c r="B2" s="23"/>
      <c r="C2" s="23"/>
      <c r="D2" s="23"/>
      <c r="E2" s="23"/>
      <c r="F2" s="23"/>
      <c r="G2" s="23"/>
      <c r="H2" s="13"/>
      <c r="I2" s="13"/>
      <c r="J2" s="13"/>
      <c r="K2" s="13"/>
      <c r="L2" s="13"/>
      <c r="M2" s="13"/>
      <c r="N2" s="13"/>
      <c r="O2" s="13"/>
    </row>
    <row r="3" spans="1:15" ht="30" customHeight="1" x14ac:dyDescent="0.2">
      <c r="A3" s="58"/>
      <c r="B3" s="58"/>
      <c r="C3" s="58"/>
      <c r="D3" s="58"/>
      <c r="E3" s="58"/>
      <c r="F3" s="58"/>
      <c r="G3" s="58"/>
      <c r="H3" s="14"/>
      <c r="I3" s="14"/>
      <c r="J3" s="14"/>
      <c r="K3" s="14"/>
      <c r="L3" s="14"/>
      <c r="M3" s="14"/>
      <c r="N3" s="14"/>
      <c r="O3" s="14"/>
    </row>
    <row r="4" spans="1:15" x14ac:dyDescent="0.2">
      <c r="A4" s="24"/>
      <c r="B4" s="59" t="s">
        <v>12</v>
      </c>
      <c r="C4" s="59"/>
      <c r="D4" s="59"/>
      <c r="E4" s="59"/>
      <c r="F4" s="59"/>
      <c r="G4" s="59"/>
      <c r="H4" s="15"/>
      <c r="I4" s="15"/>
      <c r="J4" s="15"/>
      <c r="K4" s="15"/>
      <c r="L4" s="15"/>
      <c r="M4" s="15"/>
      <c r="N4" s="15"/>
      <c r="O4" s="15"/>
    </row>
    <row r="5" spans="1:15" x14ac:dyDescent="0.2">
      <c r="A5" s="24"/>
      <c r="B5" s="25"/>
      <c r="C5" s="26"/>
      <c r="D5" s="23"/>
      <c r="E5" s="27"/>
      <c r="F5" s="27"/>
      <c r="G5" s="27"/>
      <c r="H5" s="16"/>
      <c r="I5" s="16"/>
      <c r="J5" s="16"/>
      <c r="K5" s="16"/>
      <c r="L5" s="16"/>
      <c r="M5" s="16"/>
      <c r="N5" s="16"/>
      <c r="O5" s="16"/>
    </row>
    <row r="6" spans="1:15" ht="18.75" x14ac:dyDescent="0.3">
      <c r="A6" s="6"/>
      <c r="B6" s="60" t="s">
        <v>17</v>
      </c>
      <c r="C6" s="60"/>
      <c r="D6" s="60"/>
      <c r="E6" s="60"/>
      <c r="F6" s="61"/>
      <c r="G6" s="61"/>
      <c r="H6" s="17"/>
      <c r="I6" s="17"/>
      <c r="J6" s="2"/>
      <c r="K6" s="18"/>
      <c r="L6" s="18"/>
      <c r="M6" s="18"/>
      <c r="N6" s="17"/>
      <c r="O6" s="17"/>
    </row>
    <row r="7" spans="1:15" ht="15" x14ac:dyDescent="0.25">
      <c r="A7" s="7"/>
      <c r="B7" s="28"/>
      <c r="C7" s="28"/>
      <c r="D7" s="28"/>
      <c r="E7" s="28"/>
      <c r="F7" s="28"/>
      <c r="G7" s="28"/>
      <c r="H7" s="19"/>
      <c r="I7" s="19"/>
      <c r="J7" s="19"/>
      <c r="K7" s="19"/>
      <c r="L7" s="19"/>
      <c r="M7" s="19"/>
      <c r="N7" s="19"/>
      <c r="O7" s="19"/>
    </row>
    <row r="8" spans="1:15" ht="30" customHeight="1" x14ac:dyDescent="0.25">
      <c r="A8" s="62" t="s">
        <v>40</v>
      </c>
      <c r="B8" s="62"/>
      <c r="C8" s="62"/>
      <c r="D8" s="62"/>
      <c r="E8" s="62"/>
      <c r="F8" s="62"/>
      <c r="G8" s="62"/>
      <c r="H8" s="20"/>
      <c r="I8" s="20"/>
      <c r="J8" s="20"/>
      <c r="K8" s="20"/>
      <c r="L8" s="20"/>
      <c r="M8" s="20"/>
      <c r="N8" s="20"/>
      <c r="O8" s="20"/>
    </row>
    <row r="9" spans="1:15" x14ac:dyDescent="0.2">
      <c r="A9" s="8"/>
      <c r="B9" s="66" t="s">
        <v>0</v>
      </c>
      <c r="C9" s="66"/>
      <c r="D9" s="66"/>
      <c r="E9" s="66"/>
      <c r="F9" s="66"/>
      <c r="G9" s="66"/>
      <c r="H9" s="19"/>
      <c r="I9" s="19"/>
      <c r="J9" s="19"/>
      <c r="K9" s="19"/>
      <c r="L9" s="19"/>
      <c r="M9" s="19"/>
      <c r="N9" s="19"/>
      <c r="O9" s="19"/>
    </row>
    <row r="10" spans="1:15" x14ac:dyDescent="0.2">
      <c r="A10" s="8"/>
      <c r="B10" s="36"/>
      <c r="C10" s="36"/>
      <c r="D10" s="36"/>
      <c r="E10" s="36"/>
      <c r="F10" s="36"/>
      <c r="G10" s="36"/>
      <c r="H10" s="19"/>
      <c r="I10" s="19"/>
      <c r="J10" s="19"/>
      <c r="K10" s="19"/>
      <c r="L10" s="19"/>
      <c r="M10" s="19"/>
      <c r="N10" s="19"/>
      <c r="O10" s="19"/>
    </row>
    <row r="11" spans="1:15" ht="28.5" customHeight="1" x14ac:dyDescent="0.2">
      <c r="B11" s="33" t="s">
        <v>3</v>
      </c>
      <c r="C11" s="70" t="s">
        <v>13</v>
      </c>
      <c r="D11" s="70"/>
      <c r="E11" s="70"/>
      <c r="F11" s="70"/>
      <c r="G11" s="70"/>
      <c r="H11" s="9"/>
      <c r="I11" s="10"/>
      <c r="J11" s="10"/>
      <c r="K11" s="10"/>
      <c r="L11" s="11"/>
      <c r="N11" s="11"/>
      <c r="O11" s="11"/>
    </row>
    <row r="12" spans="1:15" ht="16.5" customHeight="1" x14ac:dyDescent="0.2">
      <c r="B12" s="33" t="s">
        <v>4</v>
      </c>
      <c r="C12" s="71">
        <f>G25</f>
        <v>7612.7431872345605</v>
      </c>
      <c r="D12" s="71"/>
      <c r="E12" s="35" t="s">
        <v>14</v>
      </c>
      <c r="F12" s="30"/>
      <c r="G12" s="5"/>
      <c r="I12" s="5"/>
      <c r="K12" s="5"/>
      <c r="L12" s="11"/>
      <c r="N12" s="11"/>
      <c r="O12" s="11"/>
    </row>
    <row r="13" spans="1:15" ht="15" x14ac:dyDescent="0.2">
      <c r="B13" s="34" t="s">
        <v>5</v>
      </c>
      <c r="C13" s="72"/>
      <c r="D13" s="72"/>
      <c r="E13" s="29"/>
      <c r="F13" s="29"/>
      <c r="G13" s="31"/>
      <c r="H13" s="12"/>
      <c r="I13" s="4"/>
      <c r="J13" s="4"/>
      <c r="K13" s="11"/>
      <c r="L13" s="11"/>
      <c r="M13" s="11"/>
      <c r="N13" s="11"/>
      <c r="O13" s="11"/>
    </row>
    <row r="15" spans="1:15" ht="16.5" customHeight="1" x14ac:dyDescent="0.2">
      <c r="A15" s="63" t="s">
        <v>1</v>
      </c>
      <c r="B15" s="63" t="s">
        <v>8</v>
      </c>
      <c r="C15" s="63" t="s">
        <v>9</v>
      </c>
      <c r="D15" s="63" t="s">
        <v>11</v>
      </c>
      <c r="E15" s="63" t="s">
        <v>10</v>
      </c>
      <c r="F15" s="63" t="s">
        <v>16</v>
      </c>
      <c r="G15" s="63" t="s">
        <v>15</v>
      </c>
    </row>
    <row r="16" spans="1:15" ht="36.75" customHeight="1" x14ac:dyDescent="0.2">
      <c r="A16" s="64"/>
      <c r="B16" s="64"/>
      <c r="C16" s="64"/>
      <c r="D16" s="64"/>
      <c r="E16" s="64"/>
      <c r="F16" s="64"/>
      <c r="G16" s="64"/>
    </row>
    <row r="17" spans="1:7" ht="15" x14ac:dyDescent="0.25">
      <c r="A17" s="37">
        <v>1</v>
      </c>
      <c r="B17" s="37">
        <v>2</v>
      </c>
      <c r="C17" s="37">
        <v>3</v>
      </c>
      <c r="D17" s="37">
        <v>4</v>
      </c>
      <c r="E17" s="37">
        <v>5</v>
      </c>
      <c r="F17" s="37">
        <v>6</v>
      </c>
      <c r="G17" s="37">
        <v>7</v>
      </c>
    </row>
    <row r="18" spans="1:7" s="3" customFormat="1" ht="22.15" customHeight="1" x14ac:dyDescent="0.2">
      <c r="A18" s="67" t="s">
        <v>19</v>
      </c>
      <c r="B18" s="68"/>
      <c r="C18" s="68"/>
      <c r="D18" s="68"/>
      <c r="E18" s="68"/>
      <c r="F18" s="68"/>
      <c r="G18" s="68"/>
    </row>
    <row r="19" spans="1:7" s="3" customFormat="1" ht="76.5" x14ac:dyDescent="0.2">
      <c r="A19" s="38" t="s">
        <v>18</v>
      </c>
      <c r="B19" s="39" t="s">
        <v>39</v>
      </c>
      <c r="C19" s="39" t="s">
        <v>35</v>
      </c>
      <c r="D19" s="38" t="s">
        <v>23</v>
      </c>
      <c r="E19" s="47">
        <v>0.6</v>
      </c>
      <c r="F19" s="40">
        <f>6886.48*0.85*1.16*0.99*1.09</f>
        <v>7327.1637600480008</v>
      </c>
      <c r="G19" s="40">
        <f>E19*F19</f>
        <v>4396.2982560288001</v>
      </c>
    </row>
    <row r="20" spans="1:7" s="3" customFormat="1" ht="70.5" customHeight="1" x14ac:dyDescent="0.2">
      <c r="A20" s="38" t="s">
        <v>27</v>
      </c>
      <c r="B20" s="49" t="s">
        <v>25</v>
      </c>
      <c r="C20" s="39" t="s">
        <v>31</v>
      </c>
      <c r="D20" s="38" t="s">
        <v>23</v>
      </c>
      <c r="E20" s="47">
        <v>0.6</v>
      </c>
      <c r="F20" s="40">
        <v>202.959</v>
      </c>
      <c r="G20" s="40">
        <f t="shared" ref="G20:G22" si="0">E20*F20</f>
        <v>121.77539999999999</v>
      </c>
    </row>
    <row r="21" spans="1:7" s="3" customFormat="1" ht="70.5" customHeight="1" x14ac:dyDescent="0.2">
      <c r="A21" s="38" t="s">
        <v>28</v>
      </c>
      <c r="B21" s="49" t="s">
        <v>24</v>
      </c>
      <c r="C21" s="39" t="s">
        <v>32</v>
      </c>
      <c r="D21" s="38" t="s">
        <v>26</v>
      </c>
      <c r="E21" s="47">
        <v>29</v>
      </c>
      <c r="F21" s="40">
        <v>31.331</v>
      </c>
      <c r="G21" s="40">
        <f t="shared" si="0"/>
        <v>908.59899999999993</v>
      </c>
    </row>
    <row r="22" spans="1:7" s="3" customFormat="1" ht="70.5" customHeight="1" x14ac:dyDescent="0.2">
      <c r="A22" s="38" t="s">
        <v>29</v>
      </c>
      <c r="B22" s="39" t="s">
        <v>34</v>
      </c>
      <c r="C22" s="39" t="s">
        <v>33</v>
      </c>
      <c r="D22" s="38" t="s">
        <v>30</v>
      </c>
      <c r="E22" s="47">
        <v>4.2</v>
      </c>
      <c r="F22" s="40">
        <v>218.4</v>
      </c>
      <c r="G22" s="40">
        <f t="shared" si="0"/>
        <v>917.28000000000009</v>
      </c>
    </row>
    <row r="23" spans="1:7" s="3" customFormat="1" ht="28.5" customHeight="1" x14ac:dyDescent="0.2">
      <c r="A23" s="38"/>
      <c r="B23" s="39"/>
      <c r="C23" s="39"/>
      <c r="D23" s="38"/>
      <c r="E23" s="48"/>
      <c r="F23" s="46" t="s">
        <v>20</v>
      </c>
      <c r="G23" s="43">
        <f>SUM(G19:G22)</f>
        <v>6343.9526560288004</v>
      </c>
    </row>
    <row r="24" spans="1:7" s="3" customFormat="1" ht="28.5" customHeight="1" x14ac:dyDescent="0.2">
      <c r="A24" s="38"/>
      <c r="B24" s="39"/>
      <c r="C24" s="39"/>
      <c r="D24" s="38"/>
      <c r="E24" s="42"/>
      <c r="F24" s="46" t="s">
        <v>21</v>
      </c>
      <c r="G24" s="44">
        <f>G23*0.2</f>
        <v>1268.7905312057601</v>
      </c>
    </row>
    <row r="25" spans="1:7" s="3" customFormat="1" ht="28.5" customHeight="1" x14ac:dyDescent="0.2">
      <c r="A25" s="38"/>
      <c r="B25" s="39"/>
      <c r="C25" s="39"/>
      <c r="D25" s="38"/>
      <c r="E25" s="42"/>
      <c r="F25" s="46" t="s">
        <v>22</v>
      </c>
      <c r="G25" s="45">
        <f>G23+G24</f>
        <v>7612.7431872345605</v>
      </c>
    </row>
    <row r="26" spans="1:7" s="3" customFormat="1" x14ac:dyDescent="0.2">
      <c r="A26" s="69"/>
      <c r="B26" s="69"/>
      <c r="C26" s="69"/>
      <c r="D26" s="69"/>
      <c r="E26" s="69"/>
      <c r="F26" s="69"/>
    </row>
    <row r="27" spans="1:7" s="3" customFormat="1" x14ac:dyDescent="0.2">
      <c r="A27" s="51"/>
      <c r="B27" s="51"/>
      <c r="C27" s="51"/>
      <c r="D27" s="51"/>
      <c r="E27" s="51"/>
      <c r="F27" s="52"/>
    </row>
    <row r="28" spans="1:7" s="3" customFormat="1" x14ac:dyDescent="0.2">
      <c r="A28" s="53"/>
      <c r="B28" s="53"/>
      <c r="C28" s="53"/>
      <c r="D28" s="1"/>
      <c r="E28" s="1"/>
      <c r="F28" s="41"/>
    </row>
    <row r="29" spans="1:7" ht="18" customHeight="1" x14ac:dyDescent="0.2">
      <c r="A29" s="65" t="s">
        <v>36</v>
      </c>
      <c r="B29" s="65"/>
      <c r="C29" s="65"/>
      <c r="F29" s="41"/>
    </row>
    <row r="30" spans="1:7" x14ac:dyDescent="0.2">
      <c r="A30" s="51"/>
      <c r="B30" s="51"/>
      <c r="C30" s="51"/>
      <c r="F30" s="41"/>
    </row>
    <row r="31" spans="1:7" x14ac:dyDescent="0.2">
      <c r="A31" s="53"/>
      <c r="B31" s="53"/>
      <c r="C31" s="53"/>
      <c r="G31" s="41"/>
    </row>
    <row r="32" spans="1:7" ht="15.75" customHeight="1" x14ac:dyDescent="0.2">
      <c r="A32" s="54" t="s">
        <v>6</v>
      </c>
      <c r="B32" s="55"/>
      <c r="C32" s="50" t="s">
        <v>37</v>
      </c>
    </row>
    <row r="33" spans="1:3" x14ac:dyDescent="0.2">
      <c r="A33" s="56"/>
      <c r="B33" s="57"/>
      <c r="C33" s="57"/>
    </row>
    <row r="34" spans="1:3" x14ac:dyDescent="0.2">
      <c r="A34" s="56"/>
      <c r="B34" s="32"/>
      <c r="C34" s="32"/>
    </row>
    <row r="35" spans="1:3" x14ac:dyDescent="0.2">
      <c r="A35" s="54" t="s">
        <v>7</v>
      </c>
      <c r="B35" s="54"/>
      <c r="C35" s="50" t="s">
        <v>38</v>
      </c>
    </row>
  </sheetData>
  <mergeCells count="19">
    <mergeCell ref="E15:E16"/>
    <mergeCell ref="F15:F16"/>
    <mergeCell ref="G15:G16"/>
    <mergeCell ref="A29:C29"/>
    <mergeCell ref="B9:G9"/>
    <mergeCell ref="A18:G18"/>
    <mergeCell ref="A26:F26"/>
    <mergeCell ref="C11:G11"/>
    <mergeCell ref="C12:D12"/>
    <mergeCell ref="C13:D13"/>
    <mergeCell ref="A15:A16"/>
    <mergeCell ref="B15:B16"/>
    <mergeCell ref="C15:C16"/>
    <mergeCell ref="D15:D16"/>
    <mergeCell ref="A3:G3"/>
    <mergeCell ref="B4:G4"/>
    <mergeCell ref="B6:E6"/>
    <mergeCell ref="F6:G6"/>
    <mergeCell ref="A8:G8"/>
  </mergeCells>
  <phoneticPr fontId="20" type="noConversion"/>
  <printOptions horizontalCentered="1"/>
  <pageMargins left="0" right="0" top="0.78740157480314965" bottom="0.78740157480314965" header="0.19685039370078741" footer="0.19685039370078741"/>
  <pageSetup paperSize="9" scale="67" fitToHeight="30000" orientation="portrait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ПЭ</vt:lpstr>
      <vt:lpstr>ПЭ!Заголовки_для_печати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sr1</dc:creator>
  <cp:lastModifiedBy>sr4</cp:lastModifiedBy>
  <cp:lastPrinted>2024-04-18T13:32:36Z</cp:lastPrinted>
  <dcterms:created xsi:type="dcterms:W3CDTF">2003-01-28T12:33:10Z</dcterms:created>
  <dcterms:modified xsi:type="dcterms:W3CDTF">2024-05-17T05:54:19Z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