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autoCompressPictures="0"/>
  <xr:revisionPtr revIDLastSave="0" documentId="13_ncr:1_{301C1F93-6768-42E3-9C8D-CEC54D697E7D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Обоснование" sheetId="3" r:id="rId1"/>
    <sheet name="Коммерческое предложение" sheetId="1" r:id="rId2"/>
    <sheet name="ТЗ" sheetId="2" r:id="rId3"/>
  </sheets>
  <definedNames>
    <definedName name="_xlnm._FilterDatabase" localSheetId="0" hidden="1">Обоснование!$A$6:$I$6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1" i="3" l="1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G49" i="3"/>
  <c r="H49" i="3"/>
  <c r="G48" i="3"/>
  <c r="H48" i="3"/>
  <c r="G47" i="3"/>
  <c r="H47" i="3"/>
  <c r="G46" i="3"/>
  <c r="H46" i="3"/>
  <c r="G45" i="3"/>
  <c r="H45" i="3"/>
  <c r="G44" i="3"/>
  <c r="H44" i="3"/>
  <c r="G43" i="3"/>
  <c r="H43" i="3"/>
  <c r="G42" i="3"/>
  <c r="H42" i="3"/>
  <c r="G41" i="3"/>
  <c r="H41" i="3"/>
  <c r="G40" i="3"/>
  <c r="H40" i="3"/>
  <c r="G39" i="3"/>
  <c r="H39" i="3"/>
  <c r="G38" i="3"/>
  <c r="H38" i="3"/>
  <c r="G37" i="3"/>
  <c r="H37" i="3"/>
  <c r="G36" i="3"/>
  <c r="H36" i="3"/>
  <c r="G35" i="3"/>
  <c r="H35" i="3"/>
  <c r="G34" i="3"/>
  <c r="H34" i="3"/>
  <c r="G33" i="3"/>
  <c r="H33" i="3"/>
  <c r="G32" i="3"/>
  <c r="H32" i="3"/>
  <c r="G31" i="3"/>
  <c r="H31" i="3"/>
  <c r="G30" i="3"/>
  <c r="H30" i="3"/>
  <c r="G29" i="3"/>
  <c r="H29" i="3"/>
  <c r="G28" i="3"/>
  <c r="H28" i="3"/>
  <c r="G27" i="3"/>
  <c r="H27" i="3"/>
  <c r="G26" i="3"/>
  <c r="H26" i="3"/>
  <c r="G25" i="3"/>
  <c r="H25" i="3"/>
  <c r="G24" i="3"/>
  <c r="H24" i="3"/>
  <c r="G23" i="3"/>
  <c r="H23" i="3"/>
  <c r="G22" i="3"/>
  <c r="H22" i="3"/>
  <c r="G21" i="3"/>
  <c r="H21" i="3"/>
  <c r="G20" i="3"/>
  <c r="H20" i="3"/>
  <c r="G19" i="3"/>
  <c r="H19" i="3"/>
  <c r="G18" i="3"/>
  <c r="H18" i="3"/>
  <c r="G7" i="3" l="1"/>
  <c r="H7" i="3"/>
  <c r="G8" i="3"/>
  <c r="H8" i="3"/>
  <c r="G9" i="3"/>
  <c r="H9" i="3"/>
  <c r="G10" i="3"/>
  <c r="H10" i="3"/>
  <c r="G11" i="3"/>
  <c r="H11" i="3"/>
  <c r="G12" i="3"/>
  <c r="H12" i="3"/>
  <c r="G13" i="3"/>
  <c r="H13" i="3"/>
  <c r="G14" i="3"/>
  <c r="H14" i="3"/>
  <c r="G15" i="3"/>
  <c r="H15" i="3"/>
  <c r="G16" i="3"/>
  <c r="H16" i="3"/>
  <c r="G17" i="3"/>
  <c r="H17" i="3"/>
  <c r="H199" i="2"/>
  <c r="H198" i="2"/>
  <c r="H195" i="2"/>
  <c r="H194" i="2"/>
  <c r="H189" i="2"/>
  <c r="H184" i="2"/>
  <c r="H183" i="2"/>
  <c r="H180" i="2"/>
  <c r="H171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43" i="2"/>
  <c r="H131" i="2"/>
  <c r="H130" i="2"/>
  <c r="H129" i="2"/>
  <c r="H128" i="2"/>
  <c r="H123" i="2"/>
  <c r="H122" i="2"/>
  <c r="H118" i="2"/>
  <c r="H114" i="2"/>
  <c r="H111" i="2"/>
  <c r="H109" i="2"/>
  <c r="H98" i="2"/>
  <c r="H70" i="2"/>
  <c r="H68" i="2"/>
  <c r="H57" i="2"/>
  <c r="H28" i="2"/>
  <c r="H26" i="2"/>
  <c r="H17" i="2"/>
  <c r="H6" i="2"/>
  <c r="G55" i="1"/>
  <c r="G21" i="1"/>
  <c r="G18" i="1"/>
  <c r="G16" i="1"/>
  <c r="G15" i="1"/>
  <c r="G14" i="1"/>
  <c r="H55" i="1" l="1"/>
  <c r="F29" i="1"/>
  <c r="F28" i="1"/>
  <c r="H47" i="1" l="1"/>
  <c r="H48" i="1"/>
  <c r="H49" i="1"/>
  <c r="H50" i="1"/>
  <c r="H51" i="1"/>
  <c r="H52" i="1"/>
  <c r="H53" i="1"/>
  <c r="H54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43" i="1"/>
  <c r="H44" i="1"/>
  <c r="H45" i="1"/>
  <c r="H46" i="1"/>
  <c r="G32" i="1"/>
  <c r="G31" i="1"/>
  <c r="H14" i="1" l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69" i="1"/>
  <c r="H70" i="1"/>
  <c r="H71" i="1"/>
  <c r="J73" i="1" l="1"/>
</calcChain>
</file>

<file path=xl/sharedStrings.xml><?xml version="1.0" encoding="utf-8"?>
<sst xmlns="http://schemas.openxmlformats.org/spreadsheetml/2006/main" count="875" uniqueCount="433">
  <si>
    <t>Коммерческое предложение</t>
  </si>
  <si>
    <t>№</t>
  </si>
  <si>
    <t>Гарантия, месяцы</t>
  </si>
  <si>
    <t>Ед. изм.</t>
  </si>
  <si>
    <t>Кол-во</t>
  </si>
  <si>
    <t>Цена за ед., руб.</t>
  </si>
  <si>
    <t>Сумма, руб.</t>
  </si>
  <si>
    <t>Итого по предложению:</t>
  </si>
  <si>
    <t xml:space="preserve">Составил: Романец Николай Михайлович </t>
  </si>
  <si>
    <t>ИП Романец Николай Михайлович</t>
  </si>
  <si>
    <t>Адрес: 295053, Респ. Крым, г. Симферополь;</t>
  </si>
  <si>
    <t>Наименование</t>
  </si>
  <si>
    <t>Характеристики товара</t>
  </si>
  <si>
    <t>шт.</t>
  </si>
  <si>
    <r>
      <t xml:space="preserve">Тел: </t>
    </r>
    <r>
      <rPr>
        <b/>
        <sz val="10"/>
        <rFont val="Arial"/>
        <family val="2"/>
        <charset val="204"/>
      </rPr>
      <t>+79787536636</t>
    </r>
    <r>
      <rPr>
        <sz val="10"/>
        <rFont val="Arial"/>
        <family val="2"/>
        <charset val="204"/>
      </rPr>
      <t xml:space="preserve">; </t>
    </r>
  </si>
  <si>
    <r>
      <t>дата:</t>
    </r>
    <r>
      <rPr>
        <b/>
        <sz val="10"/>
        <rFont val="Arial"/>
        <family val="2"/>
        <charset val="204"/>
      </rPr>
      <t xml:space="preserve"> </t>
    </r>
  </si>
  <si>
    <r>
      <t>Кому:</t>
    </r>
    <r>
      <rPr>
        <b/>
        <sz val="10"/>
        <rFont val="Arial"/>
        <family val="2"/>
        <charset val="204"/>
      </rPr>
      <t xml:space="preserve"> </t>
    </r>
  </si>
  <si>
    <t xml:space="preserve">ProToneT820 </t>
  </si>
  <si>
    <t xml:space="preserve">ProTone P718S </t>
  </si>
  <si>
    <t>ProTone frame U</t>
  </si>
  <si>
    <t>Такелажная рама для подвеса акустических систем  ProTone  P 701 и P 718S ;  Т32  ; Т820 .</t>
  </si>
  <si>
    <t xml:space="preserve">ProTone A44D </t>
  </si>
  <si>
    <t>ProTone 120UT</t>
  </si>
  <si>
    <t>ProTone Bracket 120UT</t>
  </si>
  <si>
    <t>Лира для подвеса или установки на стену акустической системы ProTone 120UT</t>
  </si>
  <si>
    <t>ProTone A24D</t>
  </si>
  <si>
    <t>Усилитель мощности с DSP, кол-во каналов -4. Размеры: В/Ш/Гмм.  483х88х440 мм.</t>
  </si>
  <si>
    <t xml:space="preserve">ProTone E50 </t>
  </si>
  <si>
    <t xml:space="preserve">ProTone Bracket E50 </t>
  </si>
  <si>
    <t>Лира для подвеса или установки на стену акустической системы ProTone E50</t>
  </si>
  <si>
    <t>ProTone RACK 10U</t>
  </si>
  <si>
    <t>Рэковый кейс для усилителей.
В состав входит: Дистрибьютор питания.
Габариты рэка (В/Ш/Г): 601/630/500 мм.
Вес пустого рэка: 45 кг.</t>
  </si>
  <si>
    <t>Rean RLS4FC</t>
  </si>
  <si>
    <t>4-х контактный кабельный разъём speakON с защёлкой.</t>
  </si>
  <si>
    <t>Rean RC3F</t>
  </si>
  <si>
    <t xml:space="preserve">Кабельный разъем XLR &lt;мама&gt; 3-х пиновый. Никелированный корпус, посеребрённые контакты. </t>
  </si>
  <si>
    <t>Rean RC3M</t>
  </si>
  <si>
    <t>Кабельный разъем XLR &lt;папа&gt; 3-х пиновый. Никелированный корпус, посеребрённые контакты.</t>
  </si>
  <si>
    <t>INVOLIGHT ISX29-200</t>
  </si>
  <si>
    <t>NVOLIGHT ISX29-200 - ферма квадратная, прямая, 2 м, 290 мм, труба 50мм</t>
  </si>
  <si>
    <t>Kayo SNN-S3-1 электрическая цепная лебедка D8+</t>
  </si>
  <si>
    <t>Профессиональная электрическая сценическая лебедка самоподъемного типа грузоподъемностью 1т.
Двойной, механический и электромагнитный тормоз обеспечивает безопасность эксплуатации
Защита от перегрузки, отключение при 120% нагрузки (опционально)
Цепь стандарта EN 818-7.
Испытания на разрыв подтверждают 8-кратный запас прочности.
Корпус из высокопрочного алюминия обеспечивает небольшой вес при высокой механической прочности и устойчивость к коррозии. Степень защиты до IP65.
Кованный крюк из легированной стали, с возможностью поворота на 360° и 10-кратным запасом прочности оснащен защитной крышкой.
Нагрузочная звездочка с 5 зубьями изготовлена с высокой точностью на станке с ЧПУ. Конструкция подвесного типа упрощает техническое обслуживание.
Верхний и нижний концевой выключатель.
Кофр для удобной транспортировки.</t>
  </si>
  <si>
    <t>Kayo KY-4 Контроллер ручного управления 4-каналов</t>
  </si>
  <si>
    <t>KAYO KY-4 — 4-канальный пульт прямого управления цепными лебедками с выбором направления движения для каждого канала и общей кнопкой пуск. Прибор также оснащен системой аварийного торможения. Мощность: 32 А.</t>
  </si>
  <si>
    <t>Спансет с сердечником из стальных тросов 1.5 метра</t>
  </si>
  <si>
    <t>Спансет с сердечником из стальных оцинкованных тросов, черный (круглопрядный строп, кольцевой) Spanset – SoftSteel —  предназначен для подъемов грузов.</t>
  </si>
  <si>
    <t>Спансет с сердечником из стальных тросов 1 метр</t>
  </si>
  <si>
    <t>Чекель омегообразный с резьбой 3,25т тип G 209 размер 5/8, чёрный GREEN PIN</t>
  </si>
  <si>
    <t>Скоба такелажная</t>
  </si>
  <si>
    <t>Кабель КГТП-ХЛ 5х16(N,PE)-0,66 - 2 ГОСТ TDM</t>
  </si>
  <si>
    <t>Марка кабеля/провода	КГтп-ХЛ
Номин. сечение проводника, мм²	16
Общее количество жил.	5</t>
  </si>
  <si>
    <t>Розетка 235 переносная 3Р+РЕ+N 63А 380В IP54 TDM</t>
  </si>
  <si>
    <t>Вилка 035 3Р+РЕ+N 63А 380В IP54 TDM</t>
  </si>
  <si>
    <t>Розетка 235 переносная 3Р+РЕ+N 63А 380В IP54</t>
  </si>
  <si>
    <t>Вилка 035 3Р+РЕ+N 63А 380В IP54</t>
  </si>
  <si>
    <t>Вилка 025 3Р+РЕ+N 32А 380В IP44 TDM</t>
  </si>
  <si>
    <t>Вилка 025 3Р+РЕ+N 32А 380В IP44</t>
  </si>
  <si>
    <t>Розетка 225 переносная 3Р+РЕ+N 32А 380В IP44 TDM</t>
  </si>
  <si>
    <t>Розетка 225 переносная 3Р+РЕ+N 32А 380В IP44</t>
  </si>
  <si>
    <t>Кабель КГТП-ХЛ 5х6(N,PE)-0,66 - 3 ГОСТ TDM</t>
  </si>
  <si>
    <t xml:space="preserve">Кабель КГТП-ХЛ 5х6(N,PE)-0,66 - 3 ГОСТ </t>
  </si>
  <si>
    <t>Кабель КГТП-ХЛ 4х2,5(N)-0,66 - 3 ГОСТ TDM</t>
  </si>
  <si>
    <t>Кабель КГТП-ХЛ 4х2,5(N)-0,66 - 3 ГОСТ</t>
  </si>
  <si>
    <t>Вилка 014 3Р+РЕ 16А 380В IP44 TDM</t>
  </si>
  <si>
    <t xml:space="preserve">Вилка 014 3Р+РЕ 16А 380В IP44 </t>
  </si>
  <si>
    <t>Розетка 214 переносная 3Р+РЕ 16А 380В IP44 TDM</t>
  </si>
  <si>
    <t>Розетка 214 переносная 3Р+РЕ 16А 380В IP44</t>
  </si>
  <si>
    <t>AlpenBox System 1060094</t>
  </si>
  <si>
    <t>Распределительное устройство AlpenBox System. Изделие имеет Выход розетки СЕЕ 32А 5р - 4. Информация по защите: Защита на входе - Авт.выкл. 3P 63A, Защита на выходе авт выкл - 32A/3p - 4шт. Вариант исполнения изделия Переносной.</t>
  </si>
  <si>
    <t>AlpenBox 1020510 Black</t>
  </si>
  <si>
    <t>Распределительное устройство AlpenBox. Изделие имеет Выход розетки Schuko - 6, Выход розетки СЕЕ 32А 5р - 1. Вариант исполнения изделия Переносной</t>
  </si>
  <si>
    <t>Wi-Fi роутер Keenetic Air</t>
  </si>
  <si>
    <t>Wi-Fi роутер Keenetic Air [3 LAN, 100 Мбит/с, 4 (802.11n), 5 (802.11ac), Wi-Fi 1167 Мбит/с, IPv6]</t>
  </si>
  <si>
    <t>BEHRINGER X32</t>
  </si>
  <si>
    <t>BEHRINGER X32 - цифровой микшер, 32 входа,16 шин, 6 mute групп, 8 DCA групп</t>
  </si>
  <si>
    <t>BEHRINGER S32</t>
  </si>
  <si>
    <t>BEHRINGER S32 - стейджбокс для цифровых микшеров, 32 входа, 16 выходов</t>
  </si>
  <si>
    <t>SHURE SLXD24E/B58 H56</t>
  </si>
  <si>
    <t>Одноканальная цифровая радиосистема с ручным передатчиком BETA58A</t>
  </si>
  <si>
    <t>BEHRINGER B205D</t>
  </si>
  <si>
    <t>BEHRINGER B205D - активная акустическая система/монитор, 5,25',125Вт.(RMS), класс D, микшер,эквал</t>
  </si>
  <si>
    <t>BEHRINGER B1031A</t>
  </si>
  <si>
    <t>BEHRINGER B1031A - актив.2-полос.студ.монитор (цена за 1шт.),2x70+33 Вт RMS, 8'кевлар + 1'твитер</t>
  </si>
  <si>
    <t>Октава МК-105</t>
  </si>
  <si>
    <t>Студийный конденсаторный микрофон с широкой мембраной и кардиоидной характеристикой направленности</t>
  </si>
  <si>
    <t>Примечание</t>
  </si>
  <si>
    <r>
      <t xml:space="preserve">Еmail: </t>
    </r>
    <r>
      <rPr>
        <b/>
        <sz val="10"/>
        <rFont val="Arial"/>
        <family val="2"/>
        <charset val="204"/>
      </rPr>
      <t>nick.crimea@gmail.com</t>
    </r>
    <r>
      <rPr>
        <sz val="10"/>
        <rFont val="Arial"/>
        <family val="2"/>
        <charset val="204"/>
      </rPr>
      <t xml:space="preserve">; </t>
    </r>
  </si>
  <si>
    <t>Van Damme Cable 268-466-000</t>
  </si>
  <si>
    <t>Сверхгибкий кабель витая пара Cat 6A S/FTP серии TourCat, проводники из сверхчистой бескислородной меди 7 х 0.16мм (0.14мм²) AWG 26/7, для передачи данных, для интернет соединения.</t>
  </si>
  <si>
    <t>м.</t>
  </si>
  <si>
    <t>Монтажные работы</t>
  </si>
  <si>
    <t>установка, запуск и отстройка оборудовния</t>
  </si>
  <si>
    <t>2х полосный, пассивный элемент линейного массива. Мощность Вт.(AES),500/90.Размеры: В/Ш/Г мм.,248х800х426. Вес ,28кг. 
ProTone T820 - двухполосный элемент линейного массива, предназначенный для формирования туровых и инсталляционных звуковых комплексов малого формата. Для создания полноценной звуковой системы рекомендуется совместное использование с сабвуферами ProTone P718S.</t>
  </si>
  <si>
    <t xml:space="preserve">Сабвуфер (LF)18".Мощность, Вт AES 1300 . Размеры : Ш/В/Г, мм 800x500x700 , Вес, кг. 42. 
ProTone P718S - сабвуфер, предназначенный для работы в туровых и инсталляционных звуковых комплексов среднего формата. Сабвуфер являются дополнением для широкополосных элементов линейного массива ProTone P701, также может использоваться в комплекте с рядом других акустических систем ProTone.
</t>
  </si>
  <si>
    <t>Усилитель мощности с DSP, кол-во каналов -4 .Размеры : В/Ш/Г мм. 88х483х440 мм., вес -14.4кг.
ProTone A44D – это четырехканальный усилитель мощности c встроенным DSP процессором. Усилительная часть аналогична усилителю ProTone 7005. Управление усилителем осуществляется с touch-screen дисплея расположенного на передней панели, или удаленно с PC, через Ethernet соединение при помощи программы управления.</t>
  </si>
  <si>
    <t>Акустическая система коаксиальная , пассивная.  Мощность, Вт AES 600.Размеры: Ш/В/Г, мм 340x600x340 ,вес 18,6 кг. 
ProTone 120UT является универсальной, двухполосной, коаксиальной, пассивной акустической системой (с пассивным фильтром). Расширенный частотный диапазон в НЧ области и возможность работать без сабвуфера - особенности данной системы. Акустические системы «UT» разработаны для использования в инсталляциях в качестве распределенных источников звука. ProTone 120UT отлично подходит для озвучивания подбалконных пространств. Данная система может быть представлена в любом цвете согласно шкале RAL, соответственно, ProTone 120UT легко впишется в любой интерьер.</t>
  </si>
  <si>
    <t>Компактная двухполосная, коаксиальная  акустическая система . Мощность, Вт AES 150. Размеры : В/Ш/Г 194х167х197 , вес :3,9 кг.
ProTone E50 - двухполосная акустическая система с встроенным пассивным кроссовером.Высокочастотный драйвер с диафрагмой 25мм расположен коаксиально относительно низкочастотного динамика диаметром 127мм. Элегантный внешний вид и не большой вес предполагает широкий диапазон применения как независимо так в составе элемента других систем.</t>
  </si>
  <si>
    <t>ЗВУК ЦЕХ</t>
  </si>
  <si>
    <t>Доставка</t>
  </si>
  <si>
    <t>берем</t>
  </si>
  <si>
    <t>№ п/п</t>
  </si>
  <si>
    <t>Наименование товара</t>
  </si>
  <si>
    <t>Единица измерения</t>
  </si>
  <si>
    <t>Количество</t>
  </si>
  <si>
    <t>Наименование характеристики</t>
  </si>
  <si>
    <t>Значение характеристики</t>
  </si>
  <si>
    <t>Единица измерения характеристики</t>
  </si>
  <si>
    <t xml:space="preserve">2-х полосный пассивный элемент линейного
массива </t>
  </si>
  <si>
    <t>Компоненты</t>
  </si>
  <si>
    <r>
      <t xml:space="preserve">НЧ </t>
    </r>
    <r>
      <rPr>
        <sz val="11"/>
        <color theme="1"/>
        <rFont val="Times New Roman"/>
        <family val="1"/>
      </rPr>
      <t>≥</t>
    </r>
    <r>
      <rPr>
        <sz val="11"/>
        <color rgb="FF000000"/>
        <rFont val="Times New Roman"/>
        <family val="1"/>
      </rPr>
      <t>2х8" 200мм,
ВЧ ≥1х3" 75мм</t>
    </r>
  </si>
  <si>
    <t>шт</t>
  </si>
  <si>
    <t>штука</t>
  </si>
  <si>
    <t>Частотная характеристика, -3дБ</t>
  </si>
  <si>
    <r>
      <t>≥</t>
    </r>
    <r>
      <rPr>
        <sz val="11"/>
        <color rgb="FF000000"/>
        <rFont val="Times New Roman"/>
        <family val="1"/>
      </rPr>
      <t>65-18000</t>
    </r>
  </si>
  <si>
    <t>Гц</t>
  </si>
  <si>
    <t>Потребляемая мощность, (AES)</t>
  </si>
  <si>
    <r>
      <t>≥</t>
    </r>
    <r>
      <rPr>
        <sz val="11"/>
        <color rgb="FF000000"/>
        <rFont val="Times New Roman"/>
        <family val="1"/>
      </rPr>
      <t>600/110</t>
    </r>
  </si>
  <si>
    <t>Вт</t>
  </si>
  <si>
    <t>Импеданс</t>
  </si>
  <si>
    <r>
      <t>≥</t>
    </r>
    <r>
      <rPr>
        <sz val="11"/>
        <color rgb="FF000000"/>
        <rFont val="Times New Roman"/>
        <family val="1"/>
      </rPr>
      <t xml:space="preserve">8 Ом </t>
    </r>
  </si>
  <si>
    <t>Ом</t>
  </si>
  <si>
    <t>Чувствительность</t>
  </si>
  <si>
    <r>
      <t>≥</t>
    </r>
    <r>
      <rPr>
        <sz val="11"/>
        <color rgb="FF000000"/>
        <rFont val="Times New Roman"/>
        <family val="1"/>
      </rPr>
      <t>103/110</t>
    </r>
  </si>
  <si>
    <t>дБ</t>
  </si>
  <si>
    <t>Уровень звукового давления / 1 м</t>
  </si>
  <si>
    <r>
      <t>≥</t>
    </r>
    <r>
      <rPr>
        <sz val="11"/>
        <color rgb="FF000000"/>
        <rFont val="Times New Roman"/>
        <family val="1"/>
      </rPr>
      <t>131/132</t>
    </r>
  </si>
  <si>
    <t>Горизонтальное/вертикальное покрытие</t>
  </si>
  <si>
    <r>
      <t>≥</t>
    </r>
    <r>
      <rPr>
        <sz val="11"/>
        <color rgb="FF000000"/>
        <rFont val="Times New Roman"/>
        <family val="1"/>
      </rPr>
      <t>120/10</t>
    </r>
  </si>
  <si>
    <t>градус</t>
  </si>
  <si>
    <t>Разъем</t>
  </si>
  <si>
    <t>Размер ВхШхГ</t>
  </si>
  <si>
    <r>
      <t>≥</t>
    </r>
    <r>
      <rPr>
        <sz val="11"/>
        <color rgb="FF000000"/>
        <rFont val="Times New Roman"/>
        <family val="1"/>
      </rPr>
      <t>248x800x426</t>
    </r>
  </si>
  <si>
    <t>мм</t>
  </si>
  <si>
    <t>Вес</t>
  </si>
  <si>
    <t>≤28</t>
  </si>
  <si>
    <t>кг</t>
  </si>
  <si>
    <t>Верифицированные файлы для программы расчета акустического поля Ease Focus</t>
  </si>
  <si>
    <t>Наличие</t>
  </si>
  <si>
    <t xml:space="preserve">Сабвуфер </t>
  </si>
  <si>
    <t>Компонент динамика</t>
  </si>
  <si>
    <r>
      <t xml:space="preserve">≥ </t>
    </r>
    <r>
      <rPr>
        <sz val="11"/>
        <color rgb="FF000000"/>
        <rFont val="Times New Roman"/>
        <family val="1"/>
      </rPr>
      <t>1 х 18" 460мм</t>
    </r>
  </si>
  <si>
    <r>
      <t>≥</t>
    </r>
    <r>
      <rPr>
        <sz val="11"/>
        <color rgb="FF000000"/>
        <rFont val="Times New Roman"/>
        <family val="1"/>
      </rPr>
      <t>35-120</t>
    </r>
  </si>
  <si>
    <t>Мощность, (AES)</t>
  </si>
  <si>
    <r>
      <t>≥</t>
    </r>
    <r>
      <rPr>
        <sz val="11"/>
        <color rgb="FF000000"/>
        <rFont val="Times New Roman"/>
        <family val="1"/>
      </rPr>
      <t>1300</t>
    </r>
  </si>
  <si>
    <r>
      <t>≥</t>
    </r>
    <r>
      <rPr>
        <sz val="11"/>
        <color rgb="FF000000"/>
        <rFont val="Times New Roman"/>
        <family val="1"/>
      </rPr>
      <t>97</t>
    </r>
  </si>
  <si>
    <r>
      <t>≥</t>
    </r>
    <r>
      <rPr>
        <sz val="11"/>
        <color rgb="FF000000"/>
        <rFont val="Times New Roman"/>
        <family val="1"/>
      </rPr>
      <t>2 SpeakON® NL4</t>
    </r>
    <r>
      <rPr>
        <sz val="11"/>
        <color theme="1"/>
        <rFont val="Times New Roman"/>
        <family val="1"/>
      </rPr>
      <t xml:space="preserve">
≥2 SpeakON® NL8</t>
    </r>
  </si>
  <si>
    <r>
      <t>≥</t>
    </r>
    <r>
      <rPr>
        <sz val="11"/>
        <color rgb="FF000000"/>
        <rFont val="Times New Roman"/>
        <family val="1"/>
      </rPr>
      <t>500х800х700</t>
    </r>
  </si>
  <si>
    <t>≤56</t>
  </si>
  <si>
    <t xml:space="preserve">Такелажная рама для подвеса акустических систем </t>
  </si>
  <si>
    <t>Размеры (ВxШхГ (без учёта пинов))</t>
  </si>
  <si>
    <t xml:space="preserve">Усилитель мощности </t>
  </si>
  <si>
    <t>Количество каналов</t>
  </si>
  <si>
    <t>≥ 4</t>
  </si>
  <si>
    <t>Штука</t>
  </si>
  <si>
    <t xml:space="preserve">Входной  микшер </t>
  </si>
  <si>
    <t>2аналоговых/ 2AES/EBU роутинг</t>
  </si>
  <si>
    <t xml:space="preserve">Входной процессинг </t>
  </si>
  <si>
    <t xml:space="preserve">10 полосный параметрический эквалайзер </t>
  </si>
  <si>
    <t>Разрешение преобразования</t>
  </si>
  <si>
    <t xml:space="preserve">≥24 </t>
  </si>
  <si>
    <t>Бит</t>
  </si>
  <si>
    <t>Внутрення частота дискретизации при 32 bit</t>
  </si>
  <si>
    <t>192/96</t>
  </si>
  <si>
    <t>кГц</t>
  </si>
  <si>
    <t>Максимальная доступная задержка пользователя</t>
  </si>
  <si>
    <t>секунда</t>
  </si>
  <si>
    <t>Входы : аналоговые ,  AES/EBU</t>
  </si>
  <si>
    <t>≥ 2 аналоговых /1 AES/EBU(AES3)</t>
  </si>
  <si>
    <t xml:space="preserve">Вдной динамический диапозон </t>
  </si>
  <si>
    <t xml:space="preserve">  ≥114</t>
  </si>
  <si>
    <t xml:space="preserve">Поддерживаемые разрешения </t>
  </si>
  <si>
    <t>Поддерживаемые частоты дискретизации</t>
  </si>
  <si>
    <t>18-192</t>
  </si>
  <si>
    <t>Колличество каналов , класс D</t>
  </si>
  <si>
    <t>≥4</t>
  </si>
  <si>
    <t>Пиковое выходное напряжение</t>
  </si>
  <si>
    <t>≥141</t>
  </si>
  <si>
    <t>В</t>
  </si>
  <si>
    <t xml:space="preserve">Выходная мощность 2,66 Ом на один канал в соответствии  CEA-2006 / 490A (1% THD, 1 kHz) , Пиковая </t>
  </si>
  <si>
    <t>≥3500/7000</t>
  </si>
  <si>
    <t xml:space="preserve">Выходная мощность 4 Ом на один канал в соответствии  CEA-2006 / 490A (1% THD, 1 kHz) , Пиковая </t>
  </si>
  <si>
    <t>≥2800/5600</t>
  </si>
  <si>
    <t xml:space="preserve">Выходная мощность 8 Ом на один канал в соответствии  CEA-2006 / 490A (1% THD, 1 kHz) , Пиковая </t>
  </si>
  <si>
    <t>≥1400/2800</t>
  </si>
  <si>
    <t xml:space="preserve">Выходная мощность 16 Ом на один канал в соответствии  CEA-2006 / 490A (1% THD, 1 kHz) , Пиковая </t>
  </si>
  <si>
    <t>≥3700 /1400</t>
  </si>
  <si>
    <t>Частотный диапозон :   (at 8 Ω, 60 W output power) , (at 4 Ω, 120 W output power)  ± 0.05 dB</t>
  </si>
  <si>
    <t>Не менее 20-20 000</t>
  </si>
  <si>
    <t xml:space="preserve">Усиление </t>
  </si>
  <si>
    <t>≥37</t>
  </si>
  <si>
    <t>Силовой разъем</t>
  </si>
  <si>
    <t xml:space="preserve">Входные разъемы </t>
  </si>
  <si>
    <r>
      <t>-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3-контактный XLR с электронным балансом</t>
    </r>
  </si>
  <si>
    <t xml:space="preserve">Выходные разъемы 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</si>
  <si>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≥ 1 Speakon 8 контактов
 ≥ 2 Speakon 4 контакта</t>
    </r>
  </si>
  <si>
    <t>Питающая сеть, 230 V / 30A  (50 - 60 Hz)</t>
  </si>
  <si>
    <t>Не менее 140/250</t>
  </si>
  <si>
    <t>Высота</t>
  </si>
  <si>
    <t>≤88</t>
  </si>
  <si>
    <t>Миллиметр</t>
  </si>
  <si>
    <t>Глубина</t>
  </si>
  <si>
    <t>≤440</t>
  </si>
  <si>
    <t>Ширина</t>
  </si>
  <si>
    <t>≤483</t>
  </si>
  <si>
    <t>≤14.40</t>
  </si>
  <si>
    <t>килограмм</t>
  </si>
  <si>
    <t>Программное обеспечение российского производства для управления и настройки усилителей мощности с DSP процессором, для управления комплексом акустических систем</t>
  </si>
  <si>
    <t>наличие</t>
  </si>
  <si>
    <t>База пресетов от завода изготовителя акустических систем</t>
  </si>
  <si>
    <t>Сертификат российского производства</t>
  </si>
  <si>
    <t>Режим</t>
  </si>
  <si>
    <t>2-х полосный точечный источник</t>
  </si>
  <si>
    <r>
      <t xml:space="preserve">НЧ </t>
    </r>
    <r>
      <rPr>
        <sz val="11"/>
        <color theme="1"/>
        <rFont val="Times New Roman"/>
        <family val="1"/>
      </rPr>
      <t>≥</t>
    </r>
    <r>
      <rPr>
        <sz val="11"/>
        <color rgb="FF000000"/>
        <rFont val="Times New Roman"/>
        <family val="1"/>
      </rPr>
      <t>1х12" 300мм,
ВЧ ≥1х1,75" 44мм</t>
    </r>
  </si>
  <si>
    <t>однополосный усилитель</t>
  </si>
  <si>
    <t>≥600</t>
  </si>
  <si>
    <t>≥80 (коаксиальное)</t>
  </si>
  <si>
    <t>≥127</t>
  </si>
  <si>
    <r>
      <t>≥</t>
    </r>
    <r>
      <rPr>
        <sz val="11"/>
        <color rgb="FF000000"/>
        <rFont val="Times New Roman"/>
        <family val="1"/>
      </rPr>
      <t>600х340х340</t>
    </r>
  </si>
  <si>
    <t>≤18,6</t>
  </si>
  <si>
    <t>Лира для подвеса или установки на стену акустической системы</t>
  </si>
  <si>
    <r>
      <t xml:space="preserve">НЧ </t>
    </r>
    <r>
      <rPr>
        <sz val="11"/>
        <color theme="1"/>
        <rFont val="Times New Roman"/>
        <family val="1"/>
      </rPr>
      <t>≥</t>
    </r>
    <r>
      <rPr>
        <sz val="11"/>
        <color rgb="FF000000"/>
        <rFont val="Times New Roman"/>
        <family val="1"/>
      </rPr>
      <t>1х5" 127мм,
ВЧ ≥1х1" 25мм</t>
    </r>
  </si>
  <si>
    <r>
      <t>≥70</t>
    </r>
    <r>
      <rPr>
        <sz val="11"/>
        <color rgb="FF000000"/>
        <rFont val="Times New Roman"/>
        <family val="1"/>
      </rPr>
      <t>-20000</t>
    </r>
  </si>
  <si>
    <t>≥150</t>
  </si>
  <si>
    <r>
      <t>≥</t>
    </r>
    <r>
      <rPr>
        <sz val="11"/>
        <color rgb="FF000000"/>
        <rFont val="Times New Roman"/>
        <family val="1"/>
      </rPr>
      <t>91</t>
    </r>
  </si>
  <si>
    <t>≥114</t>
  </si>
  <si>
    <t>≤3,9</t>
  </si>
  <si>
    <t>≥194х167х197</t>
  </si>
  <si>
    <r>
      <t>≥2х</t>
    </r>
    <r>
      <rPr>
        <sz val="11"/>
        <color rgb="FF000000"/>
        <rFont val="Times New Roman"/>
        <family val="1"/>
      </rPr>
      <t>SpeakON® NL4</t>
    </r>
  </si>
  <si>
    <t>≥103</t>
  </si>
  <si>
    <t xml:space="preserve">Рэковый кейс для усилителей </t>
  </si>
  <si>
    <t>Габариты рэка</t>
  </si>
  <si>
    <t xml:space="preserve">штука </t>
  </si>
  <si>
    <t>Вес пустого  рэка</t>
  </si>
  <si>
    <t>Дистрибьютор питания</t>
  </si>
  <si>
    <t xml:space="preserve">≥700 x 600 x 500 </t>
  </si>
  <si>
    <r>
      <t>≥</t>
    </r>
    <r>
      <rPr>
        <sz val="11"/>
        <color rgb="FF000000"/>
        <rFont val="Times New Roman"/>
        <family val="1"/>
      </rPr>
      <t>2хSpeakON® NL4</t>
    </r>
  </si>
  <si>
    <t>≥500/1000</t>
  </si>
  <si>
    <t>≥1000/2000</t>
  </si>
  <si>
    <t xml:space="preserve">≥121/751/700                 </t>
  </si>
  <si>
    <t xml:space="preserve">≥23,5 </t>
  </si>
  <si>
    <t>Размеры (ВxШхГ)</t>
  </si>
  <si>
    <t>≥360/634/81</t>
  </si>
  <si>
    <t>≥89</t>
  </si>
  <si>
    <t xml:space="preserve"> ≥ 4 Speakon 4 контакта</t>
  </si>
  <si>
    <t>≤482</t>
  </si>
  <si>
    <t>≤479</t>
  </si>
  <si>
    <t>Евровилка 16 A</t>
  </si>
  <si>
    <t>Не менее 160/250</t>
  </si>
  <si>
    <t>≤11.86</t>
  </si>
  <si>
    <t>≥23</t>
  </si>
  <si>
    <t>≥177,5/175/40</t>
  </si>
  <si>
    <t>≥0,4</t>
  </si>
  <si>
    <t>≥3,4</t>
  </si>
  <si>
    <t>≤45</t>
  </si>
  <si>
    <t>Кабель акустический</t>
  </si>
  <si>
    <t>Описание</t>
  </si>
  <si>
    <t>метры</t>
  </si>
  <si>
    <t>структура</t>
  </si>
  <si>
    <t>внеш. Диаметр</t>
  </si>
  <si>
    <t>внешняя оболочка</t>
  </si>
  <si>
    <t xml:space="preserve">Кабель акустический (спикерный) круглый. </t>
  </si>
  <si>
    <t>2x4,0 кв.мм, многожильный медный проводник 2х55х0,3мм</t>
  </si>
  <si>
    <t>≤10</t>
  </si>
  <si>
    <t>FRNC-C/LSZH</t>
  </si>
  <si>
    <t>2x2,5 кв.мм, многожильный медный проводник 2х47х0,25мм</t>
  </si>
  <si>
    <t>≤8,5</t>
  </si>
  <si>
    <t>Кабельный разъем SPEAKON</t>
  </si>
  <si>
    <t>4-х контактный кабельный разъём speakON с защёлкой</t>
  </si>
  <si>
    <t>Кабель микрофонный</t>
  </si>
  <si>
    <t>Кабель микрофонный, сценический, студийный, эластичный, прочный на разрыв</t>
  </si>
  <si>
    <t xml:space="preserve">Рабочая температура </t>
  </si>
  <si>
    <t>℃</t>
  </si>
  <si>
    <t>проводник - многожильная луженая бескислородная медь (OFC), 2х0.35 мм2 (2х19х0.15 мм)</t>
  </si>
  <si>
    <t>(-40°C +70°C)</t>
  </si>
  <si>
    <t>≤6</t>
  </si>
  <si>
    <t>из Пластичного Полимер</t>
  </si>
  <si>
    <t xml:space="preserve">Разъем XLR  </t>
  </si>
  <si>
    <t>Кабельный разъем XLR &lt;мама&gt; 3-х пиновый. Никелированный корпус, посеребрённые контакты</t>
  </si>
  <si>
    <t>Ферма квадратная, прямая</t>
  </si>
  <si>
    <t xml:space="preserve">ферма квадратная, прямая, длинолю 2 м, 290мм, труба 50 мм, с комплектом конетров (4 шт) </t>
  </si>
  <si>
    <t>Электрическая цепная лебедка D8+</t>
  </si>
  <si>
    <t xml:space="preserve">Тип изделия </t>
  </si>
  <si>
    <t>Электрические лебедки , цепная лебедка</t>
  </si>
  <si>
    <t>Грузоподъемность</t>
  </si>
  <si>
    <t>≥ 1000</t>
  </si>
  <si>
    <t>Скорость подъема</t>
  </si>
  <si>
    <t>м/мин</t>
  </si>
  <si>
    <t>Количество тормозов</t>
  </si>
  <si>
    <t>≥ 2</t>
  </si>
  <si>
    <t xml:space="preserve">Уровень защиты </t>
  </si>
  <si>
    <t>IP65</t>
  </si>
  <si>
    <t>Уровень шума</t>
  </si>
  <si>
    <t xml:space="preserve">≤65 </t>
  </si>
  <si>
    <t>Дб</t>
  </si>
  <si>
    <t>Грузовая цепь с вертлюжным крюком</t>
  </si>
  <si>
    <t>Ø 7.1x21</t>
  </si>
  <si>
    <t>Мощность мотора</t>
  </si>
  <si>
    <t>≥ 0,8</t>
  </si>
  <si>
    <t>кВт</t>
  </si>
  <si>
    <t>Вес лебедки</t>
  </si>
  <si>
    <t>≥ 30,5</t>
  </si>
  <si>
    <t>Вес цепи</t>
  </si>
  <si>
    <t>≥ 1,07</t>
  </si>
  <si>
    <t xml:space="preserve">кг/м. пог. </t>
  </si>
  <si>
    <t>Кофр на колёсах</t>
  </si>
  <si>
    <t>Кабель управления 20м.пог</t>
  </si>
  <si>
    <t>Контроллер для электрических цепных лебедок</t>
  </si>
  <si>
    <t>Максимальная мощность управления на канал</t>
  </si>
  <si>
    <t>≥ 1800</t>
  </si>
  <si>
    <t>Контроллер обеспечивает как раздельное, так и групповое управление</t>
  </si>
  <si>
    <t>Аварийный стоп</t>
  </si>
  <si>
    <t>Индикатор фаз</t>
  </si>
  <si>
    <t>Переключение фаз</t>
  </si>
  <si>
    <t>Переключатель движения ВВЕРХ/ВНИЗ</t>
  </si>
  <si>
    <t>Запуск движения</t>
  </si>
  <si>
    <t>Размеры</t>
  </si>
  <si>
    <t xml:space="preserve">≥580 x 490 x 270 </t>
  </si>
  <si>
    <t>≤14</t>
  </si>
  <si>
    <t>Контроллер четырех управления асинхронными трехфазными двигателями прямого управления в пластмассовом корпусе</t>
  </si>
  <si>
    <t>Спансет с сердечником</t>
  </si>
  <si>
    <t>Спансет с сердечником  черный (круглопрядный строп, кольцевой). Длина 1,5 метра</t>
  </si>
  <si>
    <t>Спансет с сердечником  черный (круглопрядный строп, кольцевой). Длина 1 метр</t>
  </si>
  <si>
    <t>Чекель омегообразный с резьбой 3,25т тип G 209</t>
  </si>
  <si>
    <t>Розетка  кабельная  переносная</t>
  </si>
  <si>
    <t xml:space="preserve">Розетка переносная 3Р+РЕ+N 63А 380В </t>
  </si>
  <si>
    <t>Вилка  кабельная переносная</t>
  </si>
  <si>
    <t xml:space="preserve">Вилка переносная 3Р+РЕ+N, 63А, 380В </t>
  </si>
  <si>
    <t>Розетка  кабельная переносная</t>
  </si>
  <si>
    <t>Розетка  переносная 3Р+РЕ+N, 32А, 380В</t>
  </si>
  <si>
    <t xml:space="preserve">Вилка переносная 3Р+РЕ+N, 32А, 380В </t>
  </si>
  <si>
    <t>Розетка  переносная 3Р+РЕ, 16А, 380В</t>
  </si>
  <si>
    <t xml:space="preserve">Вилка переносная 3Р+РЕ, 16А, 380В </t>
  </si>
  <si>
    <t xml:space="preserve">Распределительное устройство </t>
  </si>
  <si>
    <t>Изделие имеет Выход розетки СЕЕ 32А 5р - 4 шт, вход вилка CEE 63A/5p - 1 шт . Информация по защите: Защита на входе - Авт.выкл. 3P 63A, Защита на выходе авт выкл - 32A/3p - 4шт. Вариант исполнения изделия Переносной.</t>
  </si>
  <si>
    <t>Изделие имеет Выход розетки Schuko - 6, Выход розетки СЕЕ 32А 5р - 1. Вариант исполнения изделия Переносной.</t>
  </si>
  <si>
    <t xml:space="preserve">Wi-Fi роутер </t>
  </si>
  <si>
    <t xml:space="preserve">
Скорость сети Wi-Fi 2,4 ГГц</t>
  </si>
  <si>
    <t>Порты Ethernet</t>
  </si>
  <si>
    <t>Антенны</t>
  </si>
  <si>
    <t>≥2</t>
  </si>
  <si>
    <t xml:space="preserve">штук </t>
  </si>
  <si>
    <t xml:space="preserve">≥4 x 100 </t>
  </si>
  <si>
    <t>Мбит/с</t>
  </si>
  <si>
    <t>≥300 (802.11n)</t>
  </si>
  <si>
    <t xml:space="preserve">Цифровой микшер </t>
  </si>
  <si>
    <t>Количество микрофонных входов</t>
  </si>
  <si>
    <t>≥32</t>
  </si>
  <si>
    <t>Шт</t>
  </si>
  <si>
    <t>Количество выходов</t>
  </si>
  <si>
    <t>≥16</t>
  </si>
  <si>
    <t>≥32 канала+8 возвратов</t>
  </si>
  <si>
    <t>Количество моторизованных фейдеров, с ресурсом до 1 миллиона циклов</t>
  </si>
  <si>
    <t>≥25</t>
  </si>
  <si>
    <t>Выход AES/EBU</t>
  </si>
  <si>
    <t>Полноцветный 7' TFT-дисплей</t>
  </si>
  <si>
    <t>Разъёмы AES50 с поддержкой до 96 входов и 96 выходов на внешних блоках конверторов Управление микрофонными преампами на внешних блоках конверторов</t>
  </si>
  <si>
    <t xml:space="preserve">≥891 x 612 x 256 </t>
  </si>
  <si>
    <t>≤24,5</t>
  </si>
  <si>
    <t>Стейдж-бокс для цифрового микшера</t>
  </si>
  <si>
    <t>Количество микрофонных/линейных входов</t>
  </si>
  <si>
    <t>Количество линейных выходов XLR</t>
  </si>
  <si>
    <t>≥2 x AES50
 ≥2 x AES/EBU
 ULTRANET</t>
  </si>
  <si>
    <t>Радиосистема</t>
  </si>
  <si>
    <t>Радиосистема вокальная с капсюлем динамического микрофона BETA 58</t>
  </si>
  <si>
    <t>Активная акустическая система</t>
  </si>
  <si>
    <t>Динамик ≥1х 5.25'</t>
  </si>
  <si>
    <t>Мощность встроенного усилителя</t>
  </si>
  <si>
    <t>≥125</t>
  </si>
  <si>
    <t>3-канальный микшер с 3-полосным эквалайзером</t>
  </si>
  <si>
    <t>Размер ШхВхГ</t>
  </si>
  <si>
    <r>
      <t>≥</t>
    </r>
    <r>
      <rPr>
        <sz val="11"/>
        <color rgb="FF000000"/>
        <rFont val="Times New Roman"/>
        <family val="1"/>
      </rPr>
      <t xml:space="preserve">290x185x220 </t>
    </r>
  </si>
  <si>
    <t>≤ 3,2</t>
  </si>
  <si>
    <r>
      <t xml:space="preserve">НЧ </t>
    </r>
    <r>
      <rPr>
        <sz val="11"/>
        <color theme="1"/>
        <rFont val="Times New Roman"/>
        <family val="1"/>
      </rPr>
      <t>≥</t>
    </r>
    <r>
      <rPr>
        <sz val="11"/>
        <color rgb="FF000000"/>
        <rFont val="Times New Roman"/>
        <family val="1"/>
      </rPr>
      <t xml:space="preserve">1х8" ,
ВЧ ≥1х1" </t>
    </r>
  </si>
  <si>
    <r>
      <t>≥</t>
    </r>
    <r>
      <rPr>
        <sz val="11"/>
        <color rgb="FF000000"/>
        <rFont val="Times New Roman"/>
        <family val="1"/>
      </rPr>
      <t>393 х 261 х 345</t>
    </r>
  </si>
  <si>
    <t>≤ 11,3</t>
  </si>
  <si>
    <t>Макс. звуковое давление</t>
  </si>
  <si>
    <t>≥113</t>
  </si>
  <si>
    <t>Разъемы</t>
  </si>
  <si>
    <t>≥1 х XLR (балансный)
≥1 х 1/4' TS (небалансный)
≥1 х RCA (небалансный)</t>
  </si>
  <si>
    <t>Студийный конденсаторный микрофон</t>
  </si>
  <si>
    <t>Кабель витая пара</t>
  </si>
  <si>
    <t xml:space="preserve">Кабель витая пара  для передачи данных, для интернет соединения. Проводники из сверхчистой бескислородной меди </t>
  </si>
  <si>
    <t xml:space="preserve">Структура </t>
  </si>
  <si>
    <t>4х2х0,123 мм² (1х0.4мм)</t>
  </si>
  <si>
    <t>≤6,5</t>
  </si>
  <si>
    <t>установка, запуск и настройка оборудовния</t>
  </si>
  <si>
    <t>Доставка и выгрузка всего оборудования по адресу заказчика</t>
  </si>
  <si>
    <t>РУСИЧ КС-240нг(А)-HF</t>
  </si>
  <si>
    <t>РУСИЧ КС-240нг(А)-HF Кабель акустический (спикерный) круглый, для стационарного применения, конструкция: 2x4,0 кв.мм, многожильный медный проводник 2х55х0,3мм, диэлектрик проводника из термопластичного полимера с низким содержанием галогенов (LSZH), ёмкость 68,6 пФ/м, сопротивление 4,95 Ом/км, для прокладки, с учетом объема горючей нагрузки кабелей, во внутренних электрических установках, а также в зданиях и сооружениях с массовым пребыванием людей, в том числе многофункциональных высотных зданиях и зданиях-комплексов. ГОСТ 31565 - Класс пожарной безопасности - П1б.8.1.2.1. Оболочка не поддерживающая горение, безгалогенный (FRNC-C/LSZH), от - 40° С до 70° С, внешний диаметр 9,2 мм.±0,3мм., устойчив к УФ, цвет кабеля: черный. Сделано в России</t>
  </si>
  <si>
    <t>РУСИЧ КС-225нг(А)-HF</t>
  </si>
  <si>
    <r>
      <rPr>
        <b/>
        <sz val="10"/>
        <color rgb="FF000000"/>
        <rFont val="Arial"/>
        <family val="2"/>
      </rPr>
      <t>РУСИЧ КС-225нг(А)-HF</t>
    </r>
    <r>
      <rPr>
        <sz val="10"/>
        <color rgb="FF000000"/>
        <rFont val="Arial"/>
        <family val="2"/>
      </rPr>
      <t xml:space="preserve"> Кабель акустический (спикерный) круглый, для стационарного применения, конструкция:</t>
    </r>
    <r>
      <rPr>
        <b/>
        <sz val="10"/>
        <color rgb="FF000000"/>
        <rFont val="Arial"/>
        <family val="2"/>
      </rPr>
      <t xml:space="preserve"> 2x2,5 кв.мм, </t>
    </r>
    <r>
      <rPr>
        <sz val="10"/>
        <color rgb="FF000000"/>
        <rFont val="Arial"/>
        <family val="2"/>
      </rPr>
      <t>многожильный медный проводник</t>
    </r>
    <r>
      <rPr>
        <b/>
        <sz val="10"/>
        <color rgb="FF000000"/>
        <rFont val="Arial"/>
        <family val="2"/>
      </rPr>
      <t xml:space="preserve"> 2х47х0,25мм, </t>
    </r>
    <r>
      <rPr>
        <sz val="10"/>
        <color rgb="FF000000"/>
        <rFont val="Arial"/>
        <family val="2"/>
      </rPr>
      <t xml:space="preserve">диэлектрик проводника из термопластичного полимера с низким содержанием галогенов </t>
    </r>
    <r>
      <rPr>
        <b/>
        <sz val="10"/>
        <color rgb="FF000000"/>
        <rFont val="Arial"/>
        <family val="2"/>
      </rPr>
      <t xml:space="preserve">(LSZH), </t>
    </r>
    <r>
      <rPr>
        <sz val="10"/>
        <color rgb="FF000000"/>
        <rFont val="Arial"/>
        <family val="2"/>
      </rPr>
      <t>ёмкость</t>
    </r>
    <r>
      <rPr>
        <b/>
        <sz val="10"/>
        <color rgb="FF000000"/>
        <rFont val="Arial"/>
        <family val="2"/>
      </rPr>
      <t xml:space="preserve"> 69,5 пФ/м, </t>
    </r>
    <r>
      <rPr>
        <sz val="10"/>
        <color rgb="FF000000"/>
        <rFont val="Arial"/>
        <family val="2"/>
      </rPr>
      <t>сопротивление</t>
    </r>
    <r>
      <rPr>
        <b/>
        <sz val="10"/>
        <color rgb="FF000000"/>
        <rFont val="Arial"/>
        <family val="2"/>
      </rPr>
      <t xml:space="preserve"> 7,98 Ом/км,</t>
    </r>
    <r>
      <rPr>
        <sz val="10"/>
        <color rgb="FF000000"/>
        <rFont val="Arial"/>
        <family val="2"/>
      </rPr>
      <t xml:space="preserve"> для прокладки, с учетом объема горючей нагрузки кабелей, во внутренних электрических установках, а также в зданиях и сооружениях с массовым пребыванием людей, в том числе многофункциональных высотных зданиях и зданиях-комплексов. ГОСТ 31565 - Класс пожарной безопасности - П1б.8.1.2.1. Оболочка не поддерживающая горение, безгалогенный </t>
    </r>
    <r>
      <rPr>
        <b/>
        <sz val="10"/>
        <color rgb="FF000000"/>
        <rFont val="Arial"/>
        <family val="2"/>
      </rPr>
      <t xml:space="preserve">(FRNC-C/LSZH), </t>
    </r>
    <r>
      <rPr>
        <sz val="10"/>
        <color rgb="FF000000"/>
        <rFont val="Arial"/>
        <family val="2"/>
      </rPr>
      <t>от - 40° С до 70° С,</t>
    </r>
    <r>
      <rPr>
        <b/>
        <sz val="10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внешний диаметр</t>
    </r>
    <r>
      <rPr>
        <b/>
        <sz val="10"/>
        <color rgb="FF000000"/>
        <rFont val="Arial"/>
        <family val="2"/>
      </rPr>
      <t xml:space="preserve"> 8,0 мм.±0,3мм.,</t>
    </r>
    <r>
      <rPr>
        <sz val="10"/>
        <color rgb="FF000000"/>
        <rFont val="Arial"/>
        <family val="2"/>
      </rPr>
      <t xml:space="preserve"> устойчив к УФ, цвет кабеля: черный.</t>
    </r>
    <r>
      <rPr>
        <b/>
        <sz val="10"/>
        <color rgb="FF000000"/>
        <rFont val="Arial"/>
        <family val="2"/>
      </rPr>
      <t xml:space="preserve"> Сделано в России</t>
    </r>
  </si>
  <si>
    <t>РУСИЧ МКП-2035</t>
  </si>
  <si>
    <r>
      <rPr>
        <b/>
        <sz val="10"/>
        <color theme="1"/>
        <rFont val="Arial"/>
        <family val="2"/>
      </rPr>
      <t>РУСИЧ МКП-2035</t>
    </r>
    <r>
      <rPr>
        <sz val="10"/>
        <color theme="1"/>
        <rFont val="Arial"/>
        <family val="2"/>
      </rPr>
      <t xml:space="preserve"> Кабель микрофонный, сценический, студийный, эластичный, прочный на разрыв, структура: проводник - многожильная луженая бескислородная медь (OFC), </t>
    </r>
    <r>
      <rPr>
        <b/>
        <sz val="10"/>
        <color theme="1"/>
        <rFont val="Arial"/>
        <family val="2"/>
      </rPr>
      <t>2х0.35 мм2 (2х19х0.15 мм),</t>
    </r>
    <r>
      <rPr>
        <sz val="10"/>
        <color theme="1"/>
        <rFont val="Arial"/>
        <family val="2"/>
      </rPr>
      <t xml:space="preserve"> экран из плетеной луженой меди </t>
    </r>
    <r>
      <rPr>
        <b/>
        <sz val="10"/>
        <color theme="1"/>
        <rFont val="Arial"/>
        <family val="2"/>
      </rPr>
      <t>плотность не менее 90 %</t>
    </r>
    <r>
      <rPr>
        <sz val="10"/>
        <color theme="1"/>
        <rFont val="Arial"/>
        <family val="2"/>
      </rPr>
      <t xml:space="preserve">, сопротивление </t>
    </r>
    <r>
      <rPr>
        <b/>
        <sz val="10"/>
        <color theme="1"/>
        <rFont val="Arial"/>
        <family val="2"/>
      </rPr>
      <t>58,3 Ом/км</t>
    </r>
    <r>
      <rPr>
        <sz val="10"/>
        <color theme="1"/>
        <rFont val="Arial"/>
        <family val="2"/>
      </rPr>
      <t xml:space="preserve">, t (-40°C +70°C), внешняя оболочка из </t>
    </r>
    <r>
      <rPr>
        <b/>
        <sz val="10"/>
        <color theme="1"/>
        <rFont val="Arial"/>
        <family val="2"/>
      </rPr>
      <t>Пластичного Полимера,</t>
    </r>
    <r>
      <rPr>
        <sz val="10"/>
        <color theme="1"/>
        <rFont val="Arial"/>
        <family val="2"/>
      </rPr>
      <t xml:space="preserve"> внеш. диаметр</t>
    </r>
    <r>
      <rPr>
        <b/>
        <sz val="10"/>
        <color theme="1"/>
        <rFont val="Arial"/>
        <family val="2"/>
      </rPr>
      <t xml:space="preserve"> 5,2 мм±0,3мм, </t>
    </r>
    <r>
      <rPr>
        <sz val="10"/>
        <color theme="1"/>
        <rFont val="Arial"/>
        <family val="2"/>
      </rPr>
      <t xml:space="preserve">устойчив к УФ. Цвет: Чёрный, серый, белый, синий, красный, зелёный, оранжевый, жёлтый, фиолетовый (аналог Canare L-2E5AL) </t>
    </r>
    <r>
      <rPr>
        <b/>
        <sz val="10"/>
        <color theme="1"/>
        <rFont val="Arial"/>
        <family val="2"/>
      </rPr>
      <t>Сделано в России</t>
    </r>
  </si>
  <si>
    <t>Кабель силовой</t>
  </si>
  <si>
    <t>Номин. сечение проводника - 1,5 мм²	
Общее количество жил. -	4 шт</t>
  </si>
  <si>
    <t>Номин. сечение проводника - 6 мм²	
Общее количество жил. -	5 шт</t>
  </si>
  <si>
    <t xml:space="preserve">
Номин. сечение проводника - 16 мм²	
Общее количество жил. - 5 шт</t>
  </si>
  <si>
    <t>Начальная (максимальная) цена контракта установлена в размере, руб.</t>
  </si>
  <si>
    <t>Цифровой микшер</t>
  </si>
  <si>
    <t>Wi-Fi роутер</t>
  </si>
  <si>
    <t>Распределительное устройство</t>
  </si>
  <si>
    <t xml:space="preserve">Вилка кабельная переносная </t>
  </si>
  <si>
    <t xml:space="preserve">Розетка кабельная переносная </t>
  </si>
  <si>
    <t xml:space="preserve">Кабель силовой </t>
  </si>
  <si>
    <t>Вилка кабельная переносная</t>
  </si>
  <si>
    <t xml:space="preserve">Спансет с сердечником </t>
  </si>
  <si>
    <t>Контроллер для электрических лебедок</t>
  </si>
  <si>
    <t>Электрическая цепная лебедка D 8+</t>
  </si>
  <si>
    <t>Разъем XLR</t>
  </si>
  <si>
    <t>Кабель разъем SPEAKON</t>
  </si>
  <si>
    <t xml:space="preserve">Лира для подвеса или установки на стену </t>
  </si>
  <si>
    <t xml:space="preserve">2-х полосный точечный источник </t>
  </si>
  <si>
    <t>Штук</t>
  </si>
  <si>
    <t>Такелажная рама для подвеса акустических систем</t>
  </si>
  <si>
    <t>Сабвуфер</t>
  </si>
  <si>
    <t>2-х полосный пассивный элемент линейного массива</t>
  </si>
  <si>
    <t xml:space="preserve">Расчет НМЦК </t>
  </si>
  <si>
    <t>Средняя цена</t>
  </si>
  <si>
    <t>Коэффициент вариации</t>
  </si>
  <si>
    <t>Цены поставщиков (исполнителей, подрядчиков), рублей с учетом НДС</t>
  </si>
  <si>
    <t>ОБОСНОВАНИЕ НАЧАЛЬНОЙ (МАКСИМАЛЬНОЙ) ЦЕНЫ КОНТРАКТА</t>
  </si>
  <si>
    <t xml:space="preserve">Стейдж-бокс для цифрового микшера </t>
  </si>
  <si>
    <t xml:space="preserve">Радиосистема </t>
  </si>
  <si>
    <t xml:space="preserve">Активная акустическая система </t>
  </si>
  <si>
    <t xml:space="preserve">Кабель витая пара </t>
  </si>
  <si>
    <t xml:space="preserve">Монтажные работы </t>
  </si>
  <si>
    <t>Метр</t>
  </si>
  <si>
    <t xml:space="preserve">Поставка оборудования </t>
  </si>
  <si>
    <t xml:space="preserve">КП № 3      </t>
  </si>
  <si>
    <t xml:space="preserve">КП № 1          </t>
  </si>
  <si>
    <t xml:space="preserve">КП № 2         </t>
  </si>
  <si>
    <t>ИТОГО</t>
  </si>
  <si>
    <r>
      <t xml:space="preserve">Используемый метод:  </t>
    </r>
    <r>
      <rPr>
        <sz val="14"/>
        <rFont val="Times New Roman"/>
        <family val="1"/>
        <charset val="204"/>
      </rPr>
      <t xml:space="preserve">метод сопоставимых рыночных цен (анализ рынка).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</si>
</sst>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[$руб.-419]_-;\-* #,##0.00[$руб.-419]_-;_-* &quot;-&quot;??[$руб.-419]_-;_-@_-"/>
    <numFmt numFmtId="165" formatCode="0.000%"/>
    <numFmt numFmtId="166" formatCode="#,##0.00000"/>
  </numFmts>
  <fonts count="37" x14ac:knownFonts="1">
    <font>
      <sz val="10"/>
      <name val="Arial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color theme="11"/>
      <name val="Arial"/>
      <family val="2"/>
      <charset val="204"/>
    </font>
    <font>
      <b/>
      <sz val="12"/>
      <name val="Arial"/>
      <family val="2"/>
      <charset val="204"/>
    </font>
    <font>
      <b/>
      <i/>
      <u/>
      <sz val="18"/>
      <name val="Arial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Symbol"/>
      <charset val="2"/>
    </font>
    <font>
      <sz val="7"/>
      <color theme="1"/>
      <name val="Times New Roman"/>
      <family val="1"/>
    </font>
    <font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1"/>
      <color indexed="8"/>
      <name val="Monotype Corsiva"/>
      <family val="4"/>
      <charset val="204"/>
    </font>
    <font>
      <sz val="11"/>
      <color indexed="8"/>
      <name val="Times New Roman"/>
      <family val="1"/>
      <charset val="204"/>
    </font>
    <font>
      <sz val="12"/>
      <name val="Monotype Corsiva"/>
      <family val="4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Monotype Corsiva"/>
      <family val="4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EBEBEB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FFFFFF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medium">
        <color rgb="FF000000"/>
      </right>
      <top style="medium">
        <color theme="1"/>
      </top>
      <bottom/>
      <diagonal/>
    </border>
    <border>
      <left style="medium">
        <color rgb="FF000000"/>
      </left>
      <right style="medium">
        <color rgb="FF000000"/>
      </right>
      <top style="medium">
        <color theme="1"/>
      </top>
      <bottom/>
      <diagonal/>
    </border>
    <border>
      <left style="medium">
        <color rgb="FF000000"/>
      </left>
      <right/>
      <top style="medium">
        <color theme="1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theme="1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42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4" fillId="0" borderId="0"/>
  </cellStyleXfs>
  <cellXfs count="134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0" fontId="1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8" fillId="0" borderId="0" xfId="0" applyFont="1"/>
    <xf numFmtId="164" fontId="0" fillId="0" borderId="1" xfId="0" applyNumberForma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/>
    <xf numFmtId="0" fontId="0" fillId="5" borderId="0" xfId="0" applyFill="1"/>
    <xf numFmtId="0" fontId="0" fillId="5" borderId="0" xfId="0" applyFill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12" fillId="0" borderId="8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12" fillId="0" borderId="10" xfId="0" applyFont="1" applyBorder="1" applyAlignment="1">
      <alignment horizontal="justify" vertical="center" wrapText="1"/>
    </xf>
    <xf numFmtId="49" fontId="13" fillId="0" borderId="6" xfId="0" applyNumberFormat="1" applyFont="1" applyBorder="1" applyAlignment="1">
      <alignment horizontal="justify" vertical="center" wrapText="1"/>
    </xf>
    <xf numFmtId="0" fontId="14" fillId="0" borderId="6" xfId="0" applyFont="1" applyBorder="1" applyAlignment="1">
      <alignment horizontal="justify" vertical="center" wrapText="1"/>
    </xf>
    <xf numFmtId="0" fontId="0" fillId="0" borderId="6" xfId="0" applyBorder="1"/>
    <xf numFmtId="0" fontId="0" fillId="0" borderId="6" xfId="0" applyBorder="1" applyAlignment="1">
      <alignment horizontal="left" vertical="top" wrapText="1"/>
    </xf>
    <xf numFmtId="0" fontId="0" fillId="0" borderId="6" xfId="0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left" vertical="top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left" vertical="top" wrapText="1"/>
    </xf>
    <xf numFmtId="0" fontId="12" fillId="0" borderId="17" xfId="0" applyFont="1" applyBorder="1" applyAlignment="1">
      <alignment horizontal="justify" vertical="center" wrapText="1"/>
    </xf>
    <xf numFmtId="0" fontId="16" fillId="0" borderId="17" xfId="0" applyFont="1" applyBorder="1"/>
    <xf numFmtId="0" fontId="12" fillId="0" borderId="17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2" fillId="0" borderId="13" xfId="0" applyFont="1" applyBorder="1" applyAlignment="1">
      <alignment horizontal="justify" vertical="center" wrapText="1"/>
    </xf>
    <xf numFmtId="0" fontId="11" fillId="0" borderId="14" xfId="0" applyFont="1" applyBorder="1" applyAlignment="1">
      <alignment horizontal="justify" vertical="center" wrapText="1"/>
    </xf>
    <xf numFmtId="0" fontId="17" fillId="0" borderId="6" xfId="0" applyFont="1" applyBorder="1"/>
    <xf numFmtId="0" fontId="17" fillId="0" borderId="6" xfId="0" applyFont="1" applyBorder="1" applyAlignment="1">
      <alignment horizontal="left" vertical="top" wrapText="1"/>
    </xf>
    <xf numFmtId="0" fontId="0" fillId="0" borderId="13" xfId="0" applyBorder="1"/>
    <xf numFmtId="0" fontId="10" fillId="0" borderId="13" xfId="0" applyFont="1" applyBorder="1" applyAlignment="1">
      <alignment wrapText="1"/>
    </xf>
    <xf numFmtId="0" fontId="0" fillId="0" borderId="0" xfId="0" applyAlignment="1">
      <alignment horizontal="left" vertical="top" wrapText="1"/>
    </xf>
    <xf numFmtId="0" fontId="12" fillId="0" borderId="14" xfId="0" applyFont="1" applyBorder="1" applyAlignment="1">
      <alignment horizontal="justify" vertical="center" wrapText="1"/>
    </xf>
    <xf numFmtId="0" fontId="10" fillId="0" borderId="6" xfId="0" applyFont="1" applyBorder="1"/>
    <xf numFmtId="0" fontId="10" fillId="0" borderId="0" xfId="0" applyFont="1" applyAlignment="1">
      <alignment horizontal="left" vertical="top" wrapText="1"/>
    </xf>
    <xf numFmtId="0" fontId="18" fillId="0" borderId="20" xfId="0" applyFont="1" applyBorder="1" applyAlignment="1">
      <alignment horizontal="center" vertical="center" wrapText="1"/>
    </xf>
    <xf numFmtId="0" fontId="19" fillId="7" borderId="20" xfId="0" applyFont="1" applyFill="1" applyBorder="1" applyAlignment="1">
      <alignment horizontal="left" wrapText="1"/>
    </xf>
    <xf numFmtId="0" fontId="18" fillId="7" borderId="20" xfId="0" applyFont="1" applyFill="1" applyBorder="1" applyAlignment="1">
      <alignment horizontal="center" vertical="center"/>
    </xf>
    <xf numFmtId="0" fontId="21" fillId="7" borderId="20" xfId="0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 vertical="center"/>
    </xf>
    <xf numFmtId="0" fontId="10" fillId="0" borderId="21" xfId="0" applyFont="1" applyBorder="1" applyAlignment="1">
      <alignment horizontal="left" vertical="top" wrapText="1"/>
    </xf>
    <xf numFmtId="0" fontId="12" fillId="0" borderId="21" xfId="0" applyFont="1" applyBorder="1" applyAlignment="1">
      <alignment horizontal="justify" vertical="center" wrapText="1"/>
    </xf>
    <xf numFmtId="0" fontId="0" fillId="0" borderId="21" xfId="0" applyBorder="1"/>
    <xf numFmtId="0" fontId="11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top"/>
    </xf>
    <xf numFmtId="0" fontId="10" fillId="0" borderId="6" xfId="0" applyFont="1" applyBorder="1" applyAlignment="1">
      <alignment wrapText="1"/>
    </xf>
    <xf numFmtId="0" fontId="10" fillId="0" borderId="22" xfId="0" applyFont="1" applyBorder="1" applyAlignment="1">
      <alignment horizontal="left" vertical="top"/>
    </xf>
    <xf numFmtId="0" fontId="25" fillId="0" borderId="0" xfId="41" applyFont="1"/>
    <xf numFmtId="0" fontId="26" fillId="0" borderId="0" xfId="41" applyFont="1"/>
    <xf numFmtId="0" fontId="27" fillId="0" borderId="0" xfId="41" applyFont="1"/>
    <xf numFmtId="0" fontId="28" fillId="0" borderId="0" xfId="41" applyFont="1"/>
    <xf numFmtId="4" fontId="28" fillId="0" borderId="0" xfId="41" applyNumberFormat="1" applyFont="1"/>
    <xf numFmtId="4" fontId="28" fillId="0" borderId="1" xfId="41" applyNumberFormat="1" applyFont="1" applyBorder="1" applyAlignment="1">
      <alignment horizontal="center" vertical="center" wrapText="1"/>
    </xf>
    <xf numFmtId="165" fontId="28" fillId="0" borderId="1" xfId="41" applyNumberFormat="1" applyFont="1" applyBorder="1" applyAlignment="1">
      <alignment horizontal="center" vertical="center" wrapText="1"/>
    </xf>
    <xf numFmtId="0" fontId="28" fillId="0" borderId="1" xfId="41" applyFont="1" applyBorder="1" applyAlignment="1">
      <alignment horizontal="center" vertical="center" wrapText="1"/>
    </xf>
    <xf numFmtId="0" fontId="26" fillId="0" borderId="1" xfId="41" applyFont="1" applyBorder="1" applyAlignment="1">
      <alignment wrapText="1"/>
    </xf>
    <xf numFmtId="4" fontId="28" fillId="0" borderId="0" xfId="41" applyNumberFormat="1" applyFont="1" applyAlignment="1">
      <alignment horizontal="center" vertical="center" wrapText="1"/>
    </xf>
    <xf numFmtId="0" fontId="26" fillId="0" borderId="1" xfId="41" applyFont="1" applyBorder="1" applyAlignment="1">
      <alignment vertical="top" wrapText="1"/>
    </xf>
    <xf numFmtId="0" fontId="26" fillId="0" borderId="1" xfId="41" applyFont="1" applyBorder="1" applyAlignment="1">
      <alignment horizontal="left" vertical="center"/>
    </xf>
    <xf numFmtId="0" fontId="26" fillId="0" borderId="1" xfId="41" applyFont="1" applyBorder="1"/>
    <xf numFmtId="0" fontId="26" fillId="0" borderId="1" xfId="41" applyFont="1" applyBorder="1" applyAlignment="1">
      <alignment vertical="top"/>
    </xf>
    <xf numFmtId="0" fontId="28" fillId="0" borderId="1" xfId="41" applyFont="1" applyBorder="1" applyAlignment="1">
      <alignment horizontal="center" vertical="top" wrapText="1"/>
    </xf>
    <xf numFmtId="0" fontId="30" fillId="0" borderId="1" xfId="41" applyFont="1" applyBorder="1" applyAlignment="1">
      <alignment horizontal="center" vertical="top" wrapText="1"/>
    </xf>
    <xf numFmtId="166" fontId="25" fillId="0" borderId="0" xfId="41" applyNumberFormat="1" applyFont="1"/>
    <xf numFmtId="0" fontId="31" fillId="0" borderId="1" xfId="41" applyFont="1" applyBorder="1" applyAlignment="1" applyProtection="1">
      <alignment horizontal="center" vertical="center" wrapText="1"/>
      <protection hidden="1"/>
    </xf>
    <xf numFmtId="0" fontId="32" fillId="0" borderId="0" xfId="41" applyFont="1"/>
    <xf numFmtId="165" fontId="36" fillId="0" borderId="1" xfId="41" applyNumberFormat="1" applyFont="1" applyBorder="1" applyAlignment="1">
      <alignment horizontal="center" vertical="center" wrapText="1"/>
    </xf>
    <xf numFmtId="4" fontId="36" fillId="0" borderId="1" xfId="41" applyNumberFormat="1" applyFont="1" applyBorder="1" applyAlignment="1">
      <alignment horizontal="center" vertical="center" wrapText="1"/>
    </xf>
    <xf numFmtId="0" fontId="29" fillId="0" borderId="1" xfId="41" applyFont="1" applyBorder="1" applyAlignment="1">
      <alignment horizontal="center" vertical="center" wrapText="1"/>
    </xf>
    <xf numFmtId="0" fontId="28" fillId="0" borderId="0" xfId="41" applyFont="1" applyAlignment="1">
      <alignment horizontal="center"/>
    </xf>
    <xf numFmtId="0" fontId="28" fillId="0" borderId="0" xfId="41" applyFont="1" applyAlignment="1">
      <alignment horizontal="left" wrapText="1"/>
    </xf>
    <xf numFmtId="0" fontId="33" fillId="0" borderId="0" xfId="41" applyFont="1" applyAlignment="1">
      <alignment horizontal="center"/>
    </xf>
    <xf numFmtId="0" fontId="35" fillId="0" borderId="0" xfId="41" applyFont="1" applyAlignment="1">
      <alignment horizontal="center" vertical="center" wrapText="1"/>
    </xf>
    <xf numFmtId="0" fontId="33" fillId="0" borderId="0" xfId="41" applyFont="1" applyAlignment="1">
      <alignment horizontal="center" vertical="center" wrapText="1"/>
    </xf>
    <xf numFmtId="0" fontId="33" fillId="0" borderId="0" xfId="41" applyFont="1" applyAlignment="1">
      <alignment horizontal="left" vertical="top" wrapText="1"/>
    </xf>
    <xf numFmtId="0" fontId="28" fillId="0" borderId="1" xfId="41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horizontal="right" vertical="center"/>
    </xf>
    <xf numFmtId="164" fontId="6" fillId="4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6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11" fillId="0" borderId="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top"/>
    </xf>
    <xf numFmtId="0" fontId="11" fillId="0" borderId="12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0" fillId="0" borderId="6" xfId="0" applyFont="1" applyBorder="1" applyAlignment="1">
      <alignment horizontal="left" vertical="top"/>
    </xf>
    <xf numFmtId="0" fontId="11" fillId="0" borderId="7" xfId="0" applyFont="1" applyBorder="1" applyAlignment="1">
      <alignment horizontal="justify" vertical="top" wrapText="1"/>
    </xf>
    <xf numFmtId="0" fontId="11" fillId="0" borderId="0" xfId="0" applyFont="1" applyAlignment="1">
      <alignment horizontal="justify" vertical="top" wrapText="1"/>
    </xf>
    <xf numFmtId="0" fontId="11" fillId="0" borderId="11" xfId="0" applyFont="1" applyBorder="1" applyAlignment="1">
      <alignment horizontal="justify" vertical="top" wrapText="1"/>
    </xf>
    <xf numFmtId="0" fontId="10" fillId="0" borderId="6" xfId="0" applyFont="1" applyBorder="1" applyAlignment="1">
      <alignment horizontal="left" vertical="top" wrapText="1"/>
    </xf>
  </cellXfs>
  <cellStyles count="42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Обычный" xfId="0" builtinId="0"/>
    <cellStyle name="Обычный 2" xfId="41" xr:uid="{199EA572-030F-4118-97D8-2D19286549A1}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351693</xdr:colOff>
      <xdr:row>13</xdr:row>
      <xdr:rowOff>9768</xdr:rowOff>
    </xdr:from>
    <xdr:to>
      <xdr:col>10</xdr:col>
      <xdr:colOff>673215</xdr:colOff>
      <xdr:row>13</xdr:row>
      <xdr:rowOff>1578707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614A754-4898-BCFB-59EF-7418D0F0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3155" y="1348153"/>
          <a:ext cx="3281598" cy="1568939"/>
        </a:xfrm>
        <a:prstGeom prst="rect">
          <a:avLst/>
        </a:prstGeom>
      </xdr:spPr>
    </xdr:pic>
    <xdr:clientData/>
  </xdr:twoCellAnchor>
  <xdr:twoCellAnchor editAs="oneCell">
    <xdr:from>
      <xdr:col>8</xdr:col>
      <xdr:colOff>390769</xdr:colOff>
      <xdr:row>14</xdr:row>
      <xdr:rowOff>97691</xdr:rowOff>
    </xdr:from>
    <xdr:to>
      <xdr:col>10</xdr:col>
      <xdr:colOff>869885</xdr:colOff>
      <xdr:row>14</xdr:row>
      <xdr:rowOff>2710961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2D5247E-4250-7FC7-05A5-52242689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2231" y="3087076"/>
          <a:ext cx="3439192" cy="26132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635000</xdr:colOff>
      <xdr:row>15</xdr:row>
      <xdr:rowOff>39077</xdr:rowOff>
    </xdr:from>
    <xdr:to>
      <xdr:col>10</xdr:col>
      <xdr:colOff>542792</xdr:colOff>
      <xdr:row>15</xdr:row>
      <xdr:rowOff>1602154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B29CDF0-29B2-0994-0032-BA42CD0F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6462" y="5861539"/>
          <a:ext cx="2867868" cy="1563077"/>
        </a:xfrm>
        <a:prstGeom prst="rect">
          <a:avLst/>
        </a:prstGeom>
      </xdr:spPr>
    </xdr:pic>
    <xdr:clientData/>
  </xdr:twoCellAnchor>
  <xdr:twoCellAnchor editAs="oneCell">
    <xdr:from>
      <xdr:col>8</xdr:col>
      <xdr:colOff>547077</xdr:colOff>
      <xdr:row>16</xdr:row>
      <xdr:rowOff>93142</xdr:rowOff>
    </xdr:from>
    <xdr:to>
      <xdr:col>10</xdr:col>
      <xdr:colOff>742462</xdr:colOff>
      <xdr:row>16</xdr:row>
      <xdr:rowOff>1292649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64470FA-AC5D-7729-B1A9-EEB20241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68539" y="9500911"/>
          <a:ext cx="3155461" cy="1199507"/>
        </a:xfrm>
        <a:prstGeom prst="rect">
          <a:avLst/>
        </a:prstGeom>
      </xdr:spPr>
    </xdr:pic>
    <xdr:clientData/>
  </xdr:twoCellAnchor>
  <xdr:twoCellAnchor editAs="oneCell">
    <xdr:from>
      <xdr:col>8</xdr:col>
      <xdr:colOff>771768</xdr:colOff>
      <xdr:row>17</xdr:row>
      <xdr:rowOff>156864</xdr:rowOff>
    </xdr:from>
    <xdr:to>
      <xdr:col>10</xdr:col>
      <xdr:colOff>439616</xdr:colOff>
      <xdr:row>17</xdr:row>
      <xdr:rowOff>2355128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117865D-2142-211B-3704-D050EAF5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93230" y="10971402"/>
          <a:ext cx="2627924" cy="2198264"/>
        </a:xfrm>
        <a:prstGeom prst="rect">
          <a:avLst/>
        </a:prstGeom>
      </xdr:spPr>
    </xdr:pic>
    <xdr:clientData/>
  </xdr:twoCellAnchor>
  <xdr:twoCellAnchor editAs="oneCell">
    <xdr:from>
      <xdr:col>8</xdr:col>
      <xdr:colOff>955808</xdr:colOff>
      <xdr:row>18</xdr:row>
      <xdr:rowOff>140074</xdr:rowOff>
    </xdr:from>
    <xdr:to>
      <xdr:col>10</xdr:col>
      <xdr:colOff>218232</xdr:colOff>
      <xdr:row>18</xdr:row>
      <xdr:rowOff>1437655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B9906FC-5D35-5DFF-E3C5-914498B7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 flipH="1">
          <a:off x="11939729" y="13071230"/>
          <a:ext cx="1297581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547077</xdr:colOff>
      <xdr:row>19</xdr:row>
      <xdr:rowOff>127000</xdr:rowOff>
    </xdr:from>
    <xdr:to>
      <xdr:col>10</xdr:col>
      <xdr:colOff>742462</xdr:colOff>
      <xdr:row>19</xdr:row>
      <xdr:rowOff>1326507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6B48235-D7EC-5F4B-A07F-3EBF4D4B1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68539" y="15474462"/>
          <a:ext cx="3155461" cy="1199507"/>
        </a:xfrm>
        <a:prstGeom prst="rect">
          <a:avLst/>
        </a:prstGeom>
      </xdr:spPr>
    </xdr:pic>
    <xdr:clientData/>
  </xdr:twoCellAnchor>
  <xdr:twoCellAnchor editAs="oneCell">
    <xdr:from>
      <xdr:col>8</xdr:col>
      <xdr:colOff>1309077</xdr:colOff>
      <xdr:row>20</xdr:row>
      <xdr:rowOff>31955</xdr:rowOff>
    </xdr:from>
    <xdr:to>
      <xdr:col>10</xdr:col>
      <xdr:colOff>4440</xdr:colOff>
      <xdr:row>20</xdr:row>
      <xdr:rowOff>1837593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5C0F4DE-7563-E7BD-0B4A-F9D3EE4CF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30539" y="16864340"/>
          <a:ext cx="1650999" cy="1805638"/>
        </a:xfrm>
        <a:prstGeom prst="rect">
          <a:avLst/>
        </a:prstGeom>
      </xdr:spPr>
    </xdr:pic>
    <xdr:clientData/>
  </xdr:twoCellAnchor>
  <xdr:twoCellAnchor editAs="oneCell">
    <xdr:from>
      <xdr:col>8</xdr:col>
      <xdr:colOff>1103923</xdr:colOff>
      <xdr:row>22</xdr:row>
      <xdr:rowOff>112334</xdr:rowOff>
    </xdr:from>
    <xdr:to>
      <xdr:col>10</xdr:col>
      <xdr:colOff>224693</xdr:colOff>
      <xdr:row>22</xdr:row>
      <xdr:rowOff>2112108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6BBB38F-0460-E13C-D720-EC451936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25385" y="19299103"/>
          <a:ext cx="2080846" cy="1999774"/>
        </a:xfrm>
        <a:prstGeom prst="rect">
          <a:avLst/>
        </a:prstGeom>
      </xdr:spPr>
    </xdr:pic>
    <xdr:clientData/>
  </xdr:twoCellAnchor>
  <xdr:twoCellAnchor editAs="oneCell">
    <xdr:from>
      <xdr:col>8</xdr:col>
      <xdr:colOff>1480601</xdr:colOff>
      <xdr:row>23</xdr:row>
      <xdr:rowOff>200354</xdr:rowOff>
    </xdr:from>
    <xdr:to>
      <xdr:col>9</xdr:col>
      <xdr:colOff>399146</xdr:colOff>
      <xdr:row>23</xdr:row>
      <xdr:rowOff>652500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6ECE854-E3A8-E8CD-77F0-7A884449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 flipH="1">
          <a:off x="12378263" y="21218769"/>
          <a:ext cx="452146" cy="1204545"/>
        </a:xfrm>
        <a:prstGeom prst="rect">
          <a:avLst/>
        </a:prstGeom>
      </xdr:spPr>
    </xdr:pic>
    <xdr:clientData/>
  </xdr:twoCellAnchor>
  <xdr:twoCellAnchor editAs="oneCell">
    <xdr:from>
      <xdr:col>8</xdr:col>
      <xdr:colOff>1475154</xdr:colOff>
      <xdr:row>24</xdr:row>
      <xdr:rowOff>244230</xdr:rowOff>
    </xdr:from>
    <xdr:to>
      <xdr:col>9</xdr:col>
      <xdr:colOff>393699</xdr:colOff>
      <xdr:row>24</xdr:row>
      <xdr:rowOff>696376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9332165-91D2-424F-9F3A-26537B9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 flipH="1">
          <a:off x="12372816" y="22151645"/>
          <a:ext cx="452146" cy="1204545"/>
        </a:xfrm>
        <a:prstGeom prst="rect">
          <a:avLst/>
        </a:prstGeom>
      </xdr:spPr>
    </xdr:pic>
    <xdr:clientData/>
  </xdr:twoCellAnchor>
  <xdr:twoCellAnchor editAs="oneCell">
    <xdr:from>
      <xdr:col>8</xdr:col>
      <xdr:colOff>1572846</xdr:colOff>
      <xdr:row>25</xdr:row>
      <xdr:rowOff>96424</xdr:rowOff>
    </xdr:from>
    <xdr:to>
      <xdr:col>9</xdr:col>
      <xdr:colOff>214922</xdr:colOff>
      <xdr:row>25</xdr:row>
      <xdr:rowOff>973992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B91857E-59EE-27B7-B81C-EC740736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94308" y="23269039"/>
          <a:ext cx="928076" cy="877568"/>
        </a:xfrm>
        <a:prstGeom prst="rect">
          <a:avLst/>
        </a:prstGeom>
      </xdr:spPr>
    </xdr:pic>
    <xdr:clientData/>
  </xdr:twoCellAnchor>
  <xdr:twoCellAnchor editAs="oneCell">
    <xdr:from>
      <xdr:col>8</xdr:col>
      <xdr:colOff>1338384</xdr:colOff>
      <xdr:row>26</xdr:row>
      <xdr:rowOff>113812</xdr:rowOff>
    </xdr:from>
    <xdr:to>
      <xdr:col>9</xdr:col>
      <xdr:colOff>517768</xdr:colOff>
      <xdr:row>26</xdr:row>
      <xdr:rowOff>813839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B224A93-74A5-5943-CC2D-CF54C967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12242524" y="23949057"/>
          <a:ext cx="700027" cy="1465384"/>
        </a:xfrm>
        <a:prstGeom prst="rect">
          <a:avLst/>
        </a:prstGeom>
      </xdr:spPr>
    </xdr:pic>
    <xdr:clientData/>
  </xdr:twoCellAnchor>
  <xdr:twoCellAnchor editAs="oneCell">
    <xdr:from>
      <xdr:col>8</xdr:col>
      <xdr:colOff>1387230</xdr:colOff>
      <xdr:row>27</xdr:row>
      <xdr:rowOff>87923</xdr:rowOff>
    </xdr:from>
    <xdr:to>
      <xdr:col>9</xdr:col>
      <xdr:colOff>78153</xdr:colOff>
      <xdr:row>27</xdr:row>
      <xdr:rowOff>1130600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CAC3C35-E45C-0ACE-8042-6CD5FC8E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908692" y="25194846"/>
          <a:ext cx="976923" cy="1042677"/>
        </a:xfrm>
        <a:prstGeom prst="rect">
          <a:avLst/>
        </a:prstGeom>
      </xdr:spPr>
    </xdr:pic>
    <xdr:clientData/>
  </xdr:twoCellAnchor>
  <xdr:twoCellAnchor editAs="oneCell">
    <xdr:from>
      <xdr:col>8</xdr:col>
      <xdr:colOff>1318846</xdr:colOff>
      <xdr:row>28</xdr:row>
      <xdr:rowOff>156308</xdr:rowOff>
    </xdr:from>
    <xdr:to>
      <xdr:col>8</xdr:col>
      <xdr:colOff>2269392</xdr:colOff>
      <xdr:row>28</xdr:row>
      <xdr:rowOff>1106854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BFE41B0-BA28-8090-E991-8FBD5271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40308" y="26445308"/>
          <a:ext cx="950546" cy="950546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1016000</xdr:colOff>
      <xdr:row>29</xdr:row>
      <xdr:rowOff>107461</xdr:rowOff>
    </xdr:from>
    <xdr:to>
      <xdr:col>9</xdr:col>
      <xdr:colOff>307864</xdr:colOff>
      <xdr:row>29</xdr:row>
      <xdr:rowOff>931984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52E0EA6-661F-C439-F8BA-3BE637F60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37462" y="27607846"/>
          <a:ext cx="1577864" cy="824523"/>
        </a:xfrm>
        <a:prstGeom prst="rect">
          <a:avLst/>
        </a:prstGeom>
      </xdr:spPr>
    </xdr:pic>
    <xdr:clientData/>
  </xdr:twoCellAnchor>
  <xdr:twoCellAnchor editAs="oneCell">
    <xdr:from>
      <xdr:col>8</xdr:col>
      <xdr:colOff>1191845</xdr:colOff>
      <xdr:row>30</xdr:row>
      <xdr:rowOff>478692</xdr:rowOff>
    </xdr:from>
    <xdr:to>
      <xdr:col>9</xdr:col>
      <xdr:colOff>379045</xdr:colOff>
      <xdr:row>30</xdr:row>
      <xdr:rowOff>2472592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EA9D0B2-3E7D-4157-09F5-3EB9E7CCA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13307" y="29004846"/>
          <a:ext cx="1473200" cy="1993900"/>
        </a:xfrm>
        <a:prstGeom prst="rect">
          <a:avLst/>
        </a:prstGeom>
      </xdr:spPr>
    </xdr:pic>
    <xdr:clientData/>
  </xdr:twoCellAnchor>
  <xdr:twoCellAnchor editAs="oneCell">
    <xdr:from>
      <xdr:col>8</xdr:col>
      <xdr:colOff>1367693</xdr:colOff>
      <xdr:row>31</xdr:row>
      <xdr:rowOff>156308</xdr:rowOff>
    </xdr:from>
    <xdr:to>
      <xdr:col>9</xdr:col>
      <xdr:colOff>460881</xdr:colOff>
      <xdr:row>31</xdr:row>
      <xdr:rowOff>1557216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FD1A7A6-89E9-17E8-99D4-979D6774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89155" y="31701154"/>
          <a:ext cx="1379188" cy="1400908"/>
        </a:xfrm>
        <a:prstGeom prst="rect">
          <a:avLst/>
        </a:prstGeom>
      </xdr:spPr>
    </xdr:pic>
    <xdr:clientData/>
  </xdr:twoCellAnchor>
  <xdr:twoCellAnchor editAs="oneCell">
    <xdr:from>
      <xdr:col>8</xdr:col>
      <xdr:colOff>1377461</xdr:colOff>
      <xdr:row>32</xdr:row>
      <xdr:rowOff>94876</xdr:rowOff>
    </xdr:from>
    <xdr:to>
      <xdr:col>9</xdr:col>
      <xdr:colOff>459153</xdr:colOff>
      <xdr:row>32</xdr:row>
      <xdr:rowOff>1077545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A61A962-23C2-4CFD-F844-22C41383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98923" y="33280953"/>
          <a:ext cx="1367692" cy="982669"/>
        </a:xfrm>
        <a:prstGeom prst="rect">
          <a:avLst/>
        </a:prstGeom>
      </xdr:spPr>
    </xdr:pic>
    <xdr:clientData/>
  </xdr:twoCellAnchor>
  <xdr:twoCellAnchor editAs="oneCell">
    <xdr:from>
      <xdr:col>8</xdr:col>
      <xdr:colOff>1387231</xdr:colOff>
      <xdr:row>33</xdr:row>
      <xdr:rowOff>143722</xdr:rowOff>
    </xdr:from>
    <xdr:to>
      <xdr:col>9</xdr:col>
      <xdr:colOff>468923</xdr:colOff>
      <xdr:row>33</xdr:row>
      <xdr:rowOff>1126391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9FDD330-1373-8082-4950-01987738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908693" y="34482568"/>
          <a:ext cx="1367692" cy="98266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1524000</xdr:colOff>
      <xdr:row>34</xdr:row>
      <xdr:rowOff>72299</xdr:rowOff>
    </xdr:from>
    <xdr:to>
      <xdr:col>9</xdr:col>
      <xdr:colOff>273538</xdr:colOff>
      <xdr:row>34</xdr:row>
      <xdr:rowOff>1202592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2483DA0-A32C-4DFB-A46C-54D5B3858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045462" y="35602991"/>
          <a:ext cx="1035538" cy="1130293"/>
        </a:xfrm>
        <a:prstGeom prst="rect">
          <a:avLst/>
        </a:prstGeom>
      </xdr:spPr>
    </xdr:pic>
    <xdr:clientData/>
  </xdr:twoCellAnchor>
  <xdr:twoCellAnchor editAs="oneCell">
    <xdr:from>
      <xdr:col>8</xdr:col>
      <xdr:colOff>1465385</xdr:colOff>
      <xdr:row>35</xdr:row>
      <xdr:rowOff>68384</xdr:rowOff>
    </xdr:from>
    <xdr:to>
      <xdr:col>9</xdr:col>
      <xdr:colOff>229093</xdr:colOff>
      <xdr:row>35</xdr:row>
      <xdr:rowOff>1007207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072C7C2-D650-3B1C-BB88-2545B982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986847" y="36878846"/>
          <a:ext cx="1049708" cy="938823"/>
        </a:xfrm>
        <a:prstGeom prst="rect">
          <a:avLst/>
        </a:prstGeom>
      </xdr:spPr>
    </xdr:pic>
    <xdr:clientData/>
  </xdr:twoCellAnchor>
  <xdr:twoCellAnchor editAs="oneCell">
    <xdr:from>
      <xdr:col>8</xdr:col>
      <xdr:colOff>1514231</xdr:colOff>
      <xdr:row>36</xdr:row>
      <xdr:rowOff>112660</xdr:rowOff>
    </xdr:from>
    <xdr:to>
      <xdr:col>9</xdr:col>
      <xdr:colOff>195385</xdr:colOff>
      <xdr:row>36</xdr:row>
      <xdr:rowOff>1098062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495013C-37F6-90E8-1F7D-B6E4C224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035693" y="38075891"/>
          <a:ext cx="967154" cy="985402"/>
        </a:xfrm>
        <a:prstGeom prst="rect">
          <a:avLst/>
        </a:prstGeom>
      </xdr:spPr>
    </xdr:pic>
    <xdr:clientData/>
  </xdr:twoCellAnchor>
  <xdr:twoCellAnchor editAs="oneCell">
    <xdr:from>
      <xdr:col>8</xdr:col>
      <xdr:colOff>1504462</xdr:colOff>
      <xdr:row>37</xdr:row>
      <xdr:rowOff>86973</xdr:rowOff>
    </xdr:from>
    <xdr:to>
      <xdr:col>9</xdr:col>
      <xdr:colOff>224692</xdr:colOff>
      <xdr:row>37</xdr:row>
      <xdr:rowOff>930031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1C3F2C4-9FC1-CAE2-B9BE-35799F31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025924" y="39281127"/>
          <a:ext cx="1006230" cy="843058"/>
        </a:xfrm>
        <a:prstGeom prst="rect">
          <a:avLst/>
        </a:prstGeom>
      </xdr:spPr>
    </xdr:pic>
    <xdr:clientData/>
  </xdr:twoCellAnchor>
  <xdr:twoCellAnchor editAs="oneCell">
    <xdr:from>
      <xdr:col>8</xdr:col>
      <xdr:colOff>1455615</xdr:colOff>
      <xdr:row>38</xdr:row>
      <xdr:rowOff>68385</xdr:rowOff>
    </xdr:from>
    <xdr:to>
      <xdr:col>9</xdr:col>
      <xdr:colOff>219323</xdr:colOff>
      <xdr:row>38</xdr:row>
      <xdr:rowOff>1007208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CB28DD5-F845-1F45-B562-4CDA5B71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977077" y="40307847"/>
          <a:ext cx="1049708" cy="938823"/>
        </a:xfrm>
        <a:prstGeom prst="rect">
          <a:avLst/>
        </a:prstGeom>
      </xdr:spPr>
    </xdr:pic>
    <xdr:clientData/>
  </xdr:twoCellAnchor>
  <xdr:twoCellAnchor editAs="oneCell">
    <xdr:from>
      <xdr:col>8</xdr:col>
      <xdr:colOff>1484923</xdr:colOff>
      <xdr:row>39</xdr:row>
      <xdr:rowOff>58616</xdr:rowOff>
    </xdr:from>
    <xdr:to>
      <xdr:col>9</xdr:col>
      <xdr:colOff>205153</xdr:colOff>
      <xdr:row>39</xdr:row>
      <xdr:rowOff>901674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00CA184-CBEC-7544-91D4-A07547DE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006385" y="41392231"/>
          <a:ext cx="1006230" cy="843058"/>
        </a:xfrm>
        <a:prstGeom prst="rect">
          <a:avLst/>
        </a:prstGeom>
      </xdr:spPr>
    </xdr:pic>
    <xdr:clientData/>
  </xdr:twoCellAnchor>
  <xdr:twoCellAnchor editAs="oneCell">
    <xdr:from>
      <xdr:col>8</xdr:col>
      <xdr:colOff>1533769</xdr:colOff>
      <xdr:row>40</xdr:row>
      <xdr:rowOff>107461</xdr:rowOff>
    </xdr:from>
    <xdr:to>
      <xdr:col>9</xdr:col>
      <xdr:colOff>214923</xdr:colOff>
      <xdr:row>40</xdr:row>
      <xdr:rowOff>1092863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F9B6EBC-E2D3-A14E-B5D5-B5CB13C6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055231" y="42398461"/>
          <a:ext cx="967154" cy="985402"/>
        </a:xfrm>
        <a:prstGeom prst="rect">
          <a:avLst/>
        </a:prstGeom>
      </xdr:spPr>
    </xdr:pic>
    <xdr:clientData/>
  </xdr:twoCellAnchor>
  <xdr:twoCellAnchor editAs="oneCell">
    <xdr:from>
      <xdr:col>8</xdr:col>
      <xdr:colOff>1533769</xdr:colOff>
      <xdr:row>41</xdr:row>
      <xdr:rowOff>69453</xdr:rowOff>
    </xdr:from>
    <xdr:to>
      <xdr:col>9</xdr:col>
      <xdr:colOff>184966</xdr:colOff>
      <xdr:row>41</xdr:row>
      <xdr:rowOff>947614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BBF76A5-0E9C-B2BA-98EE-D3AEAEC0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055231" y="43552299"/>
          <a:ext cx="937197" cy="878161"/>
        </a:xfrm>
        <a:prstGeom prst="rect">
          <a:avLst/>
        </a:prstGeom>
      </xdr:spPr>
    </xdr:pic>
    <xdr:clientData/>
  </xdr:twoCellAnchor>
  <xdr:twoCellAnchor editAs="oneCell">
    <xdr:from>
      <xdr:col>8</xdr:col>
      <xdr:colOff>1602154</xdr:colOff>
      <xdr:row>42</xdr:row>
      <xdr:rowOff>97692</xdr:rowOff>
    </xdr:from>
    <xdr:to>
      <xdr:col>9</xdr:col>
      <xdr:colOff>42756</xdr:colOff>
      <xdr:row>42</xdr:row>
      <xdr:rowOff>664308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CA3FA0F-704A-AC25-D4E1-24622C69E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123616" y="44625846"/>
          <a:ext cx="726602" cy="566616"/>
        </a:xfrm>
        <a:prstGeom prst="rect">
          <a:avLst/>
        </a:prstGeom>
      </xdr:spPr>
    </xdr:pic>
    <xdr:clientData/>
  </xdr:twoCellAnchor>
  <xdr:twoCellAnchor editAs="oneCell">
    <xdr:from>
      <xdr:col>8</xdr:col>
      <xdr:colOff>1426307</xdr:colOff>
      <xdr:row>43</xdr:row>
      <xdr:rowOff>93746</xdr:rowOff>
    </xdr:from>
    <xdr:to>
      <xdr:col>9</xdr:col>
      <xdr:colOff>273537</xdr:colOff>
      <xdr:row>43</xdr:row>
      <xdr:rowOff>895837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2D3BEFB-1BB3-EF55-5191-3BBA3436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47769" y="45374131"/>
          <a:ext cx="1133230" cy="802091"/>
        </a:xfrm>
        <a:prstGeom prst="rect">
          <a:avLst/>
        </a:prstGeom>
      </xdr:spPr>
    </xdr:pic>
    <xdr:clientData/>
  </xdr:twoCellAnchor>
  <xdr:twoCellAnchor editAs="oneCell">
    <xdr:from>
      <xdr:col>8</xdr:col>
      <xdr:colOff>1025770</xdr:colOff>
      <xdr:row>44</xdr:row>
      <xdr:rowOff>78153</xdr:rowOff>
    </xdr:from>
    <xdr:to>
      <xdr:col>9</xdr:col>
      <xdr:colOff>534204</xdr:colOff>
      <xdr:row>44</xdr:row>
      <xdr:rowOff>1258276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11B2397-B1AD-3614-0743-253670B2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547232" y="46374538"/>
          <a:ext cx="1794434" cy="1180123"/>
        </a:xfrm>
        <a:prstGeom prst="rect">
          <a:avLst/>
        </a:prstGeom>
      </xdr:spPr>
    </xdr:pic>
    <xdr:clientData/>
  </xdr:twoCellAnchor>
  <xdr:twoCellAnchor editAs="oneCell">
    <xdr:from>
      <xdr:col>8</xdr:col>
      <xdr:colOff>1230922</xdr:colOff>
      <xdr:row>45</xdr:row>
      <xdr:rowOff>108578</xdr:rowOff>
    </xdr:from>
    <xdr:to>
      <xdr:col>9</xdr:col>
      <xdr:colOff>398963</xdr:colOff>
      <xdr:row>45</xdr:row>
      <xdr:rowOff>967154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0AB88E5-1D0F-9C9D-04EF-5F65C823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752384" y="47753116"/>
          <a:ext cx="1454041" cy="858576"/>
        </a:xfrm>
        <a:prstGeom prst="rect">
          <a:avLst/>
        </a:prstGeom>
      </xdr:spPr>
    </xdr:pic>
    <xdr:clientData/>
  </xdr:twoCellAnchor>
  <xdr:twoCellAnchor editAs="oneCell">
    <xdr:from>
      <xdr:col>8</xdr:col>
      <xdr:colOff>1001788</xdr:colOff>
      <xdr:row>46</xdr:row>
      <xdr:rowOff>168124</xdr:rowOff>
    </xdr:from>
    <xdr:to>
      <xdr:col>9</xdr:col>
      <xdr:colOff>308173</xdr:colOff>
      <xdr:row>46</xdr:row>
      <xdr:rowOff>1337496</xdr:rowOff>
    </xdr:to>
    <xdr:pic>
      <xdr:nvPicPr>
        <xdr:cNvPr id="58" name="Рисунок 57" descr="Роутер Keenetic Hopper (KN-3810) 802.11ax 2.4/5ГГц 1800Mbps 4xGbLAN Smart USB3.0">
          <a:extLst>
            <a:ext uri="{FF2B5EF4-FFF2-40B4-BE49-F238E27FC236}">
              <a16:creationId xmlns:a16="http://schemas.microsoft.com/office/drawing/2014/main" id="{1709AFDD-4945-6A86-4937-1A1C0E9D8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1243" y="49213215"/>
          <a:ext cx="1592385" cy="1169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1016000</xdr:colOff>
      <xdr:row>47</xdr:row>
      <xdr:rowOff>94969</xdr:rowOff>
    </xdr:from>
    <xdr:to>
      <xdr:col>9</xdr:col>
      <xdr:colOff>576384</xdr:colOff>
      <xdr:row>47</xdr:row>
      <xdr:rowOff>1203568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9A2C5B22-6F6A-5E62-586F-CFD0F709C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7462" y="80349200"/>
          <a:ext cx="1846384" cy="110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1094152</xdr:colOff>
      <xdr:row>48</xdr:row>
      <xdr:rowOff>99322</xdr:rowOff>
    </xdr:from>
    <xdr:to>
      <xdr:col>9</xdr:col>
      <xdr:colOff>341922</xdr:colOff>
      <xdr:row>48</xdr:row>
      <xdr:rowOff>1624624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5B9B2E3-F5CA-3A4E-6ED7-93EFC0FA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614" y="81662630"/>
          <a:ext cx="1533770" cy="1525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1142999</xdr:colOff>
      <xdr:row>49</xdr:row>
      <xdr:rowOff>58108</xdr:rowOff>
    </xdr:from>
    <xdr:to>
      <xdr:col>9</xdr:col>
      <xdr:colOff>254000</xdr:colOff>
      <xdr:row>49</xdr:row>
      <xdr:rowOff>1100016</xdr:rowOff>
    </xdr:to>
    <xdr:pic>
      <xdr:nvPicPr>
        <xdr:cNvPr id="61" name="Рисунок 60" descr="Микрофон Shure Slxd24e/b58 h56 - купить по выгодной цене в интернет-магазине OZO">
          <a:extLst>
            <a:ext uri="{FF2B5EF4-FFF2-40B4-BE49-F238E27FC236}">
              <a16:creationId xmlns:a16="http://schemas.microsoft.com/office/drawing/2014/main" id="{B4E8E1EB-1276-402B-C328-19B037BE0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4461" y="83350570"/>
          <a:ext cx="1397001" cy="1041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1103922</xdr:colOff>
      <xdr:row>50</xdr:row>
      <xdr:rowOff>135784</xdr:rowOff>
    </xdr:from>
    <xdr:to>
      <xdr:col>9</xdr:col>
      <xdr:colOff>439615</xdr:colOff>
      <xdr:row>50</xdr:row>
      <xdr:rowOff>1314938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7E6E4F8-CDCC-137B-AD69-31CF3AD7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5384" y="84668938"/>
          <a:ext cx="1621693" cy="1179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1191845</xdr:colOff>
      <xdr:row>51</xdr:row>
      <xdr:rowOff>97692</xdr:rowOff>
    </xdr:from>
    <xdr:to>
      <xdr:col>9</xdr:col>
      <xdr:colOff>380999</xdr:colOff>
      <xdr:row>51</xdr:row>
      <xdr:rowOff>1328442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A65AE32-A449-329B-D74C-1335291A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713307" y="86027846"/>
          <a:ext cx="1475154" cy="1230750"/>
        </a:xfrm>
        <a:prstGeom prst="rect">
          <a:avLst/>
        </a:prstGeom>
      </xdr:spPr>
    </xdr:pic>
    <xdr:clientData/>
  </xdr:twoCellAnchor>
  <xdr:twoCellAnchor editAs="oneCell">
    <xdr:from>
      <xdr:col>8</xdr:col>
      <xdr:colOff>1221153</xdr:colOff>
      <xdr:row>52</xdr:row>
      <xdr:rowOff>116864</xdr:rowOff>
    </xdr:from>
    <xdr:to>
      <xdr:col>9</xdr:col>
      <xdr:colOff>410307</xdr:colOff>
      <xdr:row>52</xdr:row>
      <xdr:rowOff>1588477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E4878273-ED27-2049-961E-F1C8758F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615" y="87492864"/>
          <a:ext cx="1475154" cy="1471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1277105</xdr:colOff>
      <xdr:row>53</xdr:row>
      <xdr:rowOff>50621</xdr:rowOff>
    </xdr:from>
    <xdr:to>
      <xdr:col>9</xdr:col>
      <xdr:colOff>223486</xdr:colOff>
      <xdr:row>53</xdr:row>
      <xdr:rowOff>1592206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4D5FDDA9-A0D2-C598-7F6D-E1BB2665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6560" y="58932439"/>
          <a:ext cx="1232381" cy="1541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70DCD-293F-485C-B43C-53C96F6AFA53}">
  <sheetPr>
    <pageSetUpPr fitToPage="1"/>
  </sheetPr>
  <dimension ref="A1:K70"/>
  <sheetViews>
    <sheetView tabSelected="1" workbookViewId="0">
      <selection activeCell="A3" sqref="A3:I3"/>
    </sheetView>
  </sheetViews>
  <sheetFormatPr defaultRowHeight="15" x14ac:dyDescent="0.25"/>
  <cols>
    <col min="1" max="1" width="37.140625" style="70" customWidth="1"/>
    <col min="2" max="2" width="7" style="70" customWidth="1"/>
    <col min="3" max="3" width="25.85546875" style="70" customWidth="1"/>
    <col min="4" max="4" width="18" style="70" customWidth="1"/>
    <col min="5" max="5" width="15.42578125" style="70" customWidth="1"/>
    <col min="6" max="6" width="15.5703125" style="70" customWidth="1"/>
    <col min="7" max="7" width="16.5703125" style="70" customWidth="1"/>
    <col min="8" max="8" width="15.85546875" style="70" customWidth="1"/>
    <col min="9" max="9" width="22.7109375" style="70" customWidth="1"/>
    <col min="10" max="10" width="10.5703125" style="70" customWidth="1"/>
    <col min="11" max="11" width="9.5703125" style="70" customWidth="1"/>
    <col min="12" max="16384" width="9.140625" style="70"/>
  </cols>
  <sheetData>
    <row r="1" spans="1:11" s="88" customFormat="1" ht="25.5" customHeight="1" x14ac:dyDescent="0.3">
      <c r="A1" s="94" t="s">
        <v>420</v>
      </c>
      <c r="B1" s="94"/>
      <c r="C1" s="94"/>
      <c r="D1" s="94"/>
      <c r="E1" s="94"/>
      <c r="F1" s="94"/>
      <c r="G1" s="94"/>
      <c r="H1" s="94"/>
      <c r="I1" s="94"/>
    </row>
    <row r="2" spans="1:11" s="88" customFormat="1" ht="49.5" customHeight="1" x14ac:dyDescent="0.3">
      <c r="A2" s="95" t="s">
        <v>427</v>
      </c>
      <c r="B2" s="96"/>
      <c r="C2" s="96"/>
      <c r="D2" s="96"/>
      <c r="E2" s="96"/>
      <c r="F2" s="96"/>
      <c r="G2" s="96"/>
      <c r="H2" s="96"/>
      <c r="I2" s="96"/>
    </row>
    <row r="3" spans="1:11" s="88" customFormat="1" ht="45.75" customHeight="1" x14ac:dyDescent="0.3">
      <c r="A3" s="97" t="s">
        <v>432</v>
      </c>
      <c r="B3" s="97"/>
      <c r="C3" s="97"/>
      <c r="D3" s="97"/>
      <c r="E3" s="97"/>
      <c r="F3" s="97"/>
      <c r="G3" s="97"/>
      <c r="H3" s="97"/>
      <c r="I3" s="97"/>
    </row>
    <row r="4" spans="1:11" ht="33.75" customHeight="1" x14ac:dyDescent="0.25">
      <c r="A4" s="98" t="s">
        <v>101</v>
      </c>
      <c r="B4" s="98" t="s">
        <v>103</v>
      </c>
      <c r="C4" s="98" t="s">
        <v>102</v>
      </c>
      <c r="D4" s="98" t="s">
        <v>419</v>
      </c>
      <c r="E4" s="98"/>
      <c r="F4" s="98"/>
      <c r="G4" s="98" t="s">
        <v>418</v>
      </c>
      <c r="H4" s="98" t="s">
        <v>417</v>
      </c>
      <c r="I4" s="98" t="s">
        <v>416</v>
      </c>
    </row>
    <row r="5" spans="1:11" ht="48.75" customHeight="1" x14ac:dyDescent="0.25">
      <c r="A5" s="98"/>
      <c r="B5" s="98"/>
      <c r="C5" s="98"/>
      <c r="D5" s="87" t="s">
        <v>429</v>
      </c>
      <c r="E5" s="87" t="s">
        <v>430</v>
      </c>
      <c r="F5" s="87" t="s">
        <v>428</v>
      </c>
      <c r="G5" s="98"/>
      <c r="H5" s="98"/>
      <c r="I5" s="98"/>
      <c r="K5" s="86"/>
    </row>
    <row r="6" spans="1:11" ht="15.75" x14ac:dyDescent="0.25">
      <c r="A6" s="85">
        <v>1</v>
      </c>
      <c r="B6" s="85">
        <v>2</v>
      </c>
      <c r="C6" s="85">
        <v>3</v>
      </c>
      <c r="D6" s="84">
        <v>5</v>
      </c>
      <c r="E6" s="84">
        <v>6</v>
      </c>
      <c r="F6" s="84"/>
      <c r="G6" s="84">
        <v>9</v>
      </c>
      <c r="H6" s="84">
        <v>10</v>
      </c>
      <c r="I6" s="84">
        <v>11</v>
      </c>
      <c r="K6" s="79"/>
    </row>
    <row r="7" spans="1:11" ht="15.75" x14ac:dyDescent="0.25">
      <c r="A7" s="83" t="s">
        <v>415</v>
      </c>
      <c r="B7" s="77">
        <v>16</v>
      </c>
      <c r="C7" s="77" t="s">
        <v>412</v>
      </c>
      <c r="D7" s="75">
        <v>361920</v>
      </c>
      <c r="E7" s="75">
        <v>360000</v>
      </c>
      <c r="F7" s="75">
        <v>355000</v>
      </c>
      <c r="G7" s="76">
        <f t="shared" ref="G7:G49" si="0">STDEV(D7:F7)/AVERAGE(D7:F7)</f>
        <v>9.9517498516812145E-3</v>
      </c>
      <c r="H7" s="75">
        <f t="shared" ref="H7:H49" si="1">ROUND(AVERAGE(D7:F7),2)</f>
        <v>358973.33</v>
      </c>
      <c r="I7" s="75">
        <f>AVERAGE(H7*B7)</f>
        <v>5743573.2800000003</v>
      </c>
      <c r="K7" s="79"/>
    </row>
    <row r="8" spans="1:11" ht="15.75" x14ac:dyDescent="0.25">
      <c r="A8" s="82" t="s">
        <v>414</v>
      </c>
      <c r="B8" s="77">
        <v>8</v>
      </c>
      <c r="C8" s="77" t="s">
        <v>412</v>
      </c>
      <c r="D8" s="75">
        <v>343200</v>
      </c>
      <c r="E8" s="75">
        <v>350000</v>
      </c>
      <c r="F8" s="75">
        <v>337000</v>
      </c>
      <c r="G8" s="76">
        <f t="shared" si="0"/>
        <v>1.8935082361105252E-2</v>
      </c>
      <c r="H8" s="75">
        <f t="shared" si="1"/>
        <v>343400</v>
      </c>
      <c r="I8" s="75">
        <f>AVERAGE(H8*B8)</f>
        <v>2747200</v>
      </c>
      <c r="K8" s="79"/>
    </row>
    <row r="9" spans="1:11" ht="30" x14ac:dyDescent="0.25">
      <c r="A9" s="78" t="s">
        <v>413</v>
      </c>
      <c r="B9" s="77">
        <v>4</v>
      </c>
      <c r="C9" s="77" t="s">
        <v>412</v>
      </c>
      <c r="D9" s="75">
        <v>93600</v>
      </c>
      <c r="E9" s="75">
        <v>94000</v>
      </c>
      <c r="F9" s="75">
        <v>90000</v>
      </c>
      <c r="G9" s="76">
        <f t="shared" si="0"/>
        <v>2.3807941847058079E-2</v>
      </c>
      <c r="H9" s="75">
        <f t="shared" si="1"/>
        <v>92533.33</v>
      </c>
      <c r="I9" s="75">
        <f>AVERAGE(H9*B9)</f>
        <v>370133.32</v>
      </c>
      <c r="K9" s="79"/>
    </row>
    <row r="10" spans="1:11" ht="15.75" x14ac:dyDescent="0.25">
      <c r="A10" s="82" t="s">
        <v>150</v>
      </c>
      <c r="B10" s="77">
        <v>6</v>
      </c>
      <c r="C10" s="77" t="s">
        <v>412</v>
      </c>
      <c r="D10" s="75">
        <v>750000</v>
      </c>
      <c r="E10" s="75">
        <v>760000</v>
      </c>
      <c r="F10" s="75">
        <v>750000</v>
      </c>
      <c r="G10" s="76">
        <f t="shared" si="0"/>
        <v>7.6639416264109609E-3</v>
      </c>
      <c r="H10" s="75">
        <f t="shared" si="1"/>
        <v>753333.33</v>
      </c>
      <c r="I10" s="75">
        <f>AVERAGE(H10*B10)</f>
        <v>4519999.9799999995</v>
      </c>
      <c r="K10" s="79"/>
    </row>
    <row r="11" spans="1:11" ht="39" customHeight="1" x14ac:dyDescent="0.25">
      <c r="A11" s="81" t="s">
        <v>211</v>
      </c>
      <c r="B11" s="77">
        <v>4</v>
      </c>
      <c r="C11" s="77" t="s">
        <v>412</v>
      </c>
      <c r="D11" s="75">
        <v>239200</v>
      </c>
      <c r="E11" s="75">
        <v>245000</v>
      </c>
      <c r="F11" s="75">
        <v>183000</v>
      </c>
      <c r="G11" s="76">
        <f t="shared" si="0"/>
        <v>0.15397668886300162</v>
      </c>
      <c r="H11" s="75">
        <f t="shared" si="1"/>
        <v>222400</v>
      </c>
      <c r="I11" s="75">
        <f>AVERAGE(H11*B11)</f>
        <v>889600</v>
      </c>
      <c r="K11" s="79"/>
    </row>
    <row r="12" spans="1:11" ht="30" x14ac:dyDescent="0.25">
      <c r="A12" s="78" t="s">
        <v>410</v>
      </c>
      <c r="B12" s="77">
        <v>4</v>
      </c>
      <c r="C12" s="77" t="s">
        <v>412</v>
      </c>
      <c r="D12" s="75">
        <v>14000</v>
      </c>
      <c r="E12" s="75">
        <v>15000</v>
      </c>
      <c r="F12" s="75">
        <v>14500</v>
      </c>
      <c r="G12" s="76">
        <f t="shared" si="0"/>
        <v>3.4482758620689655E-2</v>
      </c>
      <c r="H12" s="75">
        <f t="shared" si="1"/>
        <v>14500</v>
      </c>
      <c r="I12" s="75">
        <f t="shared" ref="I12:I49" si="2">AVERAGE(H12*B12)</f>
        <v>58000</v>
      </c>
      <c r="K12" s="79"/>
    </row>
    <row r="13" spans="1:11" ht="15.75" x14ac:dyDescent="0.25">
      <c r="A13" s="78" t="s">
        <v>150</v>
      </c>
      <c r="B13" s="77">
        <v>6</v>
      </c>
      <c r="C13" s="77" t="s">
        <v>412</v>
      </c>
      <c r="D13" s="75">
        <v>450000</v>
      </c>
      <c r="E13" s="75">
        <v>480000</v>
      </c>
      <c r="F13" s="75">
        <v>450000</v>
      </c>
      <c r="G13" s="76">
        <f t="shared" si="0"/>
        <v>3.7653278425410379E-2</v>
      </c>
      <c r="H13" s="75">
        <f t="shared" si="1"/>
        <v>460000</v>
      </c>
      <c r="I13" s="75">
        <f t="shared" si="2"/>
        <v>2760000</v>
      </c>
      <c r="K13" s="79"/>
    </row>
    <row r="14" spans="1:11" ht="15.75" x14ac:dyDescent="0.25">
      <c r="A14" s="78" t="s">
        <v>411</v>
      </c>
      <c r="B14" s="77">
        <v>21</v>
      </c>
      <c r="C14" s="77" t="s">
        <v>412</v>
      </c>
      <c r="D14" s="75">
        <v>92560</v>
      </c>
      <c r="E14" s="75">
        <v>95000</v>
      </c>
      <c r="F14" s="75">
        <v>91000</v>
      </c>
      <c r="G14" s="76">
        <f t="shared" si="0"/>
        <v>2.17124007240318E-2</v>
      </c>
      <c r="H14" s="75">
        <f t="shared" si="1"/>
        <v>92853.33</v>
      </c>
      <c r="I14" s="75">
        <f t="shared" si="2"/>
        <v>1949919.93</v>
      </c>
      <c r="K14" s="79"/>
    </row>
    <row r="15" spans="1:11" ht="30" x14ac:dyDescent="0.25">
      <c r="A15" s="78" t="s">
        <v>410</v>
      </c>
      <c r="B15" s="77">
        <v>21</v>
      </c>
      <c r="C15" s="77" t="s">
        <v>412</v>
      </c>
      <c r="D15" s="75">
        <v>4000</v>
      </c>
      <c r="E15" s="75">
        <v>9000</v>
      </c>
      <c r="F15" s="75">
        <v>80000</v>
      </c>
      <c r="G15" s="76">
        <f t="shared" si="0"/>
        <v>1.3712523423762764</v>
      </c>
      <c r="H15" s="75">
        <f t="shared" si="1"/>
        <v>31000</v>
      </c>
      <c r="I15" s="75">
        <f t="shared" si="2"/>
        <v>651000</v>
      </c>
      <c r="K15" s="79"/>
    </row>
    <row r="16" spans="1:11" ht="15.75" x14ac:dyDescent="0.25">
      <c r="A16" s="78" t="s">
        <v>229</v>
      </c>
      <c r="B16" s="77">
        <v>4</v>
      </c>
      <c r="C16" s="77" t="s">
        <v>412</v>
      </c>
      <c r="D16" s="75">
        <v>90000</v>
      </c>
      <c r="E16" s="75">
        <v>100000</v>
      </c>
      <c r="F16" s="75">
        <v>90000</v>
      </c>
      <c r="G16" s="76">
        <f t="shared" si="0"/>
        <v>6.1858957413174188E-2</v>
      </c>
      <c r="H16" s="75">
        <f t="shared" si="1"/>
        <v>93333.33</v>
      </c>
      <c r="I16" s="75">
        <f t="shared" si="2"/>
        <v>373333.32</v>
      </c>
      <c r="K16" s="79"/>
    </row>
    <row r="17" spans="1:11" ht="15.75" x14ac:dyDescent="0.25">
      <c r="A17" s="78" t="s">
        <v>254</v>
      </c>
      <c r="B17" s="77">
        <v>200</v>
      </c>
      <c r="C17" s="77" t="s">
        <v>426</v>
      </c>
      <c r="D17" s="75">
        <v>615</v>
      </c>
      <c r="E17" s="75">
        <v>615</v>
      </c>
      <c r="F17" s="75">
        <v>615</v>
      </c>
      <c r="G17" s="76">
        <f t="shared" si="0"/>
        <v>0</v>
      </c>
      <c r="H17" s="75">
        <f t="shared" si="1"/>
        <v>615</v>
      </c>
      <c r="I17" s="75">
        <f t="shared" si="2"/>
        <v>123000</v>
      </c>
      <c r="K17" s="79"/>
    </row>
    <row r="18" spans="1:11" ht="15.75" x14ac:dyDescent="0.25">
      <c r="A18" s="78" t="s">
        <v>254</v>
      </c>
      <c r="B18" s="77">
        <v>500</v>
      </c>
      <c r="C18" s="77" t="s">
        <v>426</v>
      </c>
      <c r="D18" s="75">
        <v>395</v>
      </c>
      <c r="E18" s="75">
        <v>395</v>
      </c>
      <c r="F18" s="75">
        <v>395</v>
      </c>
      <c r="G18" s="76">
        <f t="shared" si="0"/>
        <v>0</v>
      </c>
      <c r="H18" s="75">
        <f t="shared" si="1"/>
        <v>395</v>
      </c>
      <c r="I18" s="75">
        <f t="shared" si="2"/>
        <v>197500</v>
      </c>
      <c r="K18" s="79"/>
    </row>
    <row r="19" spans="1:11" ht="15.75" x14ac:dyDescent="0.25">
      <c r="A19" s="78" t="s">
        <v>409</v>
      </c>
      <c r="B19" s="77">
        <v>100</v>
      </c>
      <c r="C19" s="77" t="s">
        <v>412</v>
      </c>
      <c r="D19" s="75">
        <v>950</v>
      </c>
      <c r="E19" s="75">
        <v>950</v>
      </c>
      <c r="F19" s="75">
        <v>950</v>
      </c>
      <c r="G19" s="76">
        <f t="shared" si="0"/>
        <v>0</v>
      </c>
      <c r="H19" s="75">
        <f t="shared" si="1"/>
        <v>950</v>
      </c>
      <c r="I19" s="75">
        <f t="shared" si="2"/>
        <v>95000</v>
      </c>
      <c r="K19" s="79"/>
    </row>
    <row r="20" spans="1:11" ht="15.75" x14ac:dyDescent="0.25">
      <c r="A20" s="78" t="s">
        <v>268</v>
      </c>
      <c r="B20" s="77">
        <v>400</v>
      </c>
      <c r="C20" s="77" t="s">
        <v>426</v>
      </c>
      <c r="D20" s="75">
        <v>188</v>
      </c>
      <c r="E20" s="75">
        <v>190</v>
      </c>
      <c r="F20" s="75">
        <v>190</v>
      </c>
      <c r="G20" s="76">
        <f t="shared" si="0"/>
        <v>6.0987704491861873E-3</v>
      </c>
      <c r="H20" s="75">
        <f t="shared" si="1"/>
        <v>189.33</v>
      </c>
      <c r="I20" s="75">
        <f t="shared" si="2"/>
        <v>75732</v>
      </c>
      <c r="K20" s="79"/>
    </row>
    <row r="21" spans="1:11" ht="15.75" x14ac:dyDescent="0.25">
      <c r="A21" s="78" t="s">
        <v>408</v>
      </c>
      <c r="B21" s="77">
        <v>150</v>
      </c>
      <c r="C21" s="77" t="s">
        <v>412</v>
      </c>
      <c r="D21" s="75">
        <v>301</v>
      </c>
      <c r="E21" s="75">
        <v>310</v>
      </c>
      <c r="F21" s="75">
        <v>305</v>
      </c>
      <c r="G21" s="76">
        <f t="shared" si="0"/>
        <v>1.4768285216668869E-2</v>
      </c>
      <c r="H21" s="75">
        <f t="shared" si="1"/>
        <v>305.33</v>
      </c>
      <c r="I21" s="75">
        <f t="shared" si="2"/>
        <v>45799.5</v>
      </c>
      <c r="K21" s="79"/>
    </row>
    <row r="22" spans="1:11" ht="15.75" x14ac:dyDescent="0.25">
      <c r="A22" s="78" t="s">
        <v>408</v>
      </c>
      <c r="B22" s="77">
        <v>150</v>
      </c>
      <c r="C22" s="77" t="s">
        <v>412</v>
      </c>
      <c r="D22" s="75">
        <v>263</v>
      </c>
      <c r="E22" s="75">
        <v>265</v>
      </c>
      <c r="F22" s="75">
        <v>270</v>
      </c>
      <c r="G22" s="76">
        <f t="shared" si="0"/>
        <v>1.3554704043097703E-2</v>
      </c>
      <c r="H22" s="75">
        <f t="shared" si="1"/>
        <v>266</v>
      </c>
      <c r="I22" s="75">
        <f t="shared" si="2"/>
        <v>39900</v>
      </c>
      <c r="K22" s="79"/>
    </row>
    <row r="23" spans="1:11" ht="15.75" x14ac:dyDescent="0.25">
      <c r="A23" s="78" t="s">
        <v>278</v>
      </c>
      <c r="B23" s="77">
        <v>6</v>
      </c>
      <c r="C23" s="77" t="s">
        <v>412</v>
      </c>
      <c r="D23" s="75">
        <v>32004</v>
      </c>
      <c r="E23" s="75">
        <v>38000</v>
      </c>
      <c r="F23" s="75">
        <v>32000</v>
      </c>
      <c r="G23" s="76">
        <f t="shared" si="0"/>
        <v>0.10184740281191258</v>
      </c>
      <c r="H23" s="75">
        <f t="shared" si="1"/>
        <v>34001.33</v>
      </c>
      <c r="I23" s="75">
        <f t="shared" si="2"/>
        <v>204007.98</v>
      </c>
      <c r="K23" s="79"/>
    </row>
    <row r="24" spans="1:11" ht="15.75" x14ac:dyDescent="0.25">
      <c r="A24" s="78" t="s">
        <v>407</v>
      </c>
      <c r="B24" s="77">
        <v>4</v>
      </c>
      <c r="C24" s="77" t="s">
        <v>412</v>
      </c>
      <c r="D24" s="75">
        <v>384884.22</v>
      </c>
      <c r="E24" s="75">
        <v>392000</v>
      </c>
      <c r="F24" s="75">
        <v>390000</v>
      </c>
      <c r="G24" s="76">
        <f t="shared" si="0"/>
        <v>9.4349239589078988E-3</v>
      </c>
      <c r="H24" s="75">
        <f t="shared" si="1"/>
        <v>388961.41</v>
      </c>
      <c r="I24" s="75">
        <f t="shared" si="2"/>
        <v>1555845.64</v>
      </c>
      <c r="K24" s="79"/>
    </row>
    <row r="25" spans="1:11" ht="20.25" customHeight="1" x14ac:dyDescent="0.25">
      <c r="A25" s="80" t="s">
        <v>406</v>
      </c>
      <c r="B25" s="77">
        <v>1</v>
      </c>
      <c r="C25" s="77" t="s">
        <v>412</v>
      </c>
      <c r="D25" s="75">
        <v>239475</v>
      </c>
      <c r="E25" s="75">
        <v>245000</v>
      </c>
      <c r="F25" s="75">
        <v>240000</v>
      </c>
      <c r="G25" s="76">
        <f t="shared" si="0"/>
        <v>1.2628279625106605E-2</v>
      </c>
      <c r="H25" s="75">
        <f t="shared" si="1"/>
        <v>241491.67</v>
      </c>
      <c r="I25" s="75">
        <f t="shared" si="2"/>
        <v>241491.67</v>
      </c>
      <c r="K25" s="79"/>
    </row>
    <row r="26" spans="1:11" ht="15.75" x14ac:dyDescent="0.25">
      <c r="A26" s="78" t="s">
        <v>405</v>
      </c>
      <c r="B26" s="77">
        <v>8</v>
      </c>
      <c r="C26" s="77" t="s">
        <v>412</v>
      </c>
      <c r="D26" s="75">
        <v>3360</v>
      </c>
      <c r="E26" s="75">
        <v>3390</v>
      </c>
      <c r="F26" s="75">
        <v>3360</v>
      </c>
      <c r="G26" s="76">
        <f t="shared" si="0"/>
        <v>5.1396166396702591E-3</v>
      </c>
      <c r="H26" s="75">
        <f t="shared" si="1"/>
        <v>3370</v>
      </c>
      <c r="I26" s="75">
        <f t="shared" si="2"/>
        <v>26960</v>
      </c>
      <c r="K26" s="79"/>
    </row>
    <row r="27" spans="1:11" ht="15.75" x14ac:dyDescent="0.25">
      <c r="A27" s="78" t="s">
        <v>405</v>
      </c>
      <c r="B27" s="77">
        <v>4</v>
      </c>
      <c r="C27" s="77" t="s">
        <v>412</v>
      </c>
      <c r="D27" s="75">
        <v>2080</v>
      </c>
      <c r="E27" s="75">
        <v>2090</v>
      </c>
      <c r="F27" s="75">
        <v>2080</v>
      </c>
      <c r="G27" s="76">
        <f t="shared" si="0"/>
        <v>2.7712812921102037E-3</v>
      </c>
      <c r="H27" s="75">
        <f t="shared" si="1"/>
        <v>2083.33</v>
      </c>
      <c r="I27" s="75">
        <f t="shared" si="2"/>
        <v>8333.32</v>
      </c>
      <c r="K27" s="79"/>
    </row>
    <row r="28" spans="1:11" ht="15.75" x14ac:dyDescent="0.25">
      <c r="A28" s="78" t="s">
        <v>48</v>
      </c>
      <c r="B28" s="77">
        <v>16</v>
      </c>
      <c r="C28" s="77" t="s">
        <v>412</v>
      </c>
      <c r="D28" s="75">
        <v>1940</v>
      </c>
      <c r="E28" s="75">
        <v>1950</v>
      </c>
      <c r="F28" s="75">
        <v>1940</v>
      </c>
      <c r="G28" s="76">
        <f t="shared" si="0"/>
        <v>2.9709276287630828E-3</v>
      </c>
      <c r="H28" s="75">
        <f t="shared" si="1"/>
        <v>1943.33</v>
      </c>
      <c r="I28" s="75">
        <f t="shared" si="2"/>
        <v>31093.279999999999</v>
      </c>
      <c r="K28" s="79"/>
    </row>
    <row r="29" spans="1:11" ht="15.75" x14ac:dyDescent="0.25">
      <c r="A29" s="78" t="s">
        <v>393</v>
      </c>
      <c r="B29" s="77">
        <v>150</v>
      </c>
      <c r="C29" s="77" t="s">
        <v>426</v>
      </c>
      <c r="D29" s="75">
        <v>1144</v>
      </c>
      <c r="E29" s="75">
        <v>1150</v>
      </c>
      <c r="F29" s="75">
        <v>1144</v>
      </c>
      <c r="G29" s="76">
        <f t="shared" si="0"/>
        <v>3.0227762784797159E-3</v>
      </c>
      <c r="H29" s="75">
        <f t="shared" si="1"/>
        <v>1146</v>
      </c>
      <c r="I29" s="75">
        <f t="shared" si="2"/>
        <v>171900</v>
      </c>
      <c r="K29" s="79"/>
    </row>
    <row r="30" spans="1:11" ht="15.75" x14ac:dyDescent="0.25">
      <c r="A30" s="78" t="s">
        <v>402</v>
      </c>
      <c r="B30" s="77">
        <v>2</v>
      </c>
      <c r="C30" s="77" t="s">
        <v>153</v>
      </c>
      <c r="D30" s="75">
        <v>3437</v>
      </c>
      <c r="E30" s="75">
        <v>3437</v>
      </c>
      <c r="F30" s="75">
        <v>3437</v>
      </c>
      <c r="G30" s="76">
        <f t="shared" si="0"/>
        <v>0</v>
      </c>
      <c r="H30" s="75">
        <f t="shared" si="1"/>
        <v>3437</v>
      </c>
      <c r="I30" s="75">
        <f t="shared" si="2"/>
        <v>6874</v>
      </c>
      <c r="K30" s="79"/>
    </row>
    <row r="31" spans="1:11" ht="15.75" x14ac:dyDescent="0.25">
      <c r="A31" s="78" t="s">
        <v>401</v>
      </c>
      <c r="B31" s="77">
        <v>2</v>
      </c>
      <c r="C31" s="77" t="s">
        <v>412</v>
      </c>
      <c r="D31" s="75">
        <v>2144</v>
      </c>
      <c r="E31" s="75">
        <v>2144</v>
      </c>
      <c r="F31" s="75">
        <v>2144</v>
      </c>
      <c r="G31" s="76">
        <f t="shared" si="0"/>
        <v>0</v>
      </c>
      <c r="H31" s="75">
        <f t="shared" si="1"/>
        <v>2144</v>
      </c>
      <c r="I31" s="75">
        <f t="shared" si="2"/>
        <v>4288</v>
      </c>
      <c r="K31" s="79"/>
    </row>
    <row r="32" spans="1:11" ht="15.75" x14ac:dyDescent="0.25">
      <c r="A32" s="78" t="s">
        <v>403</v>
      </c>
      <c r="B32" s="77">
        <v>200</v>
      </c>
      <c r="C32" s="77" t="s">
        <v>426</v>
      </c>
      <c r="D32" s="75">
        <v>450</v>
      </c>
      <c r="E32" s="75">
        <v>455</v>
      </c>
      <c r="F32" s="75">
        <v>450</v>
      </c>
      <c r="G32" s="76">
        <f t="shared" si="0"/>
        <v>6.3913313932430892E-3</v>
      </c>
      <c r="H32" s="75">
        <f t="shared" si="1"/>
        <v>451.67</v>
      </c>
      <c r="I32" s="75">
        <f t="shared" si="2"/>
        <v>90334</v>
      </c>
      <c r="K32" s="79"/>
    </row>
    <row r="33" spans="1:11" ht="15.75" x14ac:dyDescent="0.25">
      <c r="A33" s="78" t="s">
        <v>402</v>
      </c>
      <c r="B33" s="77">
        <v>12</v>
      </c>
      <c r="C33" s="77" t="s">
        <v>412</v>
      </c>
      <c r="D33" s="75">
        <v>548</v>
      </c>
      <c r="E33" s="75">
        <v>548</v>
      </c>
      <c r="F33" s="75">
        <v>548</v>
      </c>
      <c r="G33" s="76">
        <f t="shared" si="0"/>
        <v>0</v>
      </c>
      <c r="H33" s="75">
        <f t="shared" si="1"/>
        <v>548</v>
      </c>
      <c r="I33" s="75">
        <f t="shared" si="2"/>
        <v>6576</v>
      </c>
      <c r="K33" s="79"/>
    </row>
    <row r="34" spans="1:11" ht="15.75" x14ac:dyDescent="0.25">
      <c r="A34" s="78" t="s">
        <v>404</v>
      </c>
      <c r="B34" s="77">
        <v>12</v>
      </c>
      <c r="C34" s="77" t="s">
        <v>412</v>
      </c>
      <c r="D34" s="75">
        <v>636</v>
      </c>
      <c r="E34" s="75">
        <v>636</v>
      </c>
      <c r="F34" s="75">
        <v>636</v>
      </c>
      <c r="G34" s="76">
        <f t="shared" si="0"/>
        <v>0</v>
      </c>
      <c r="H34" s="75">
        <f t="shared" si="1"/>
        <v>636</v>
      </c>
      <c r="I34" s="75">
        <f t="shared" si="2"/>
        <v>7632</v>
      </c>
      <c r="K34" s="79"/>
    </row>
    <row r="35" spans="1:11" ht="15.75" x14ac:dyDescent="0.25">
      <c r="A35" s="78" t="s">
        <v>403</v>
      </c>
      <c r="B35" s="77">
        <v>100</v>
      </c>
      <c r="C35" s="77" t="s">
        <v>426</v>
      </c>
      <c r="D35" s="75">
        <v>148</v>
      </c>
      <c r="E35" s="75">
        <v>148</v>
      </c>
      <c r="F35" s="75">
        <v>148</v>
      </c>
      <c r="G35" s="76">
        <f t="shared" si="0"/>
        <v>0</v>
      </c>
      <c r="H35" s="75">
        <f t="shared" si="1"/>
        <v>148</v>
      </c>
      <c r="I35" s="75">
        <f t="shared" si="2"/>
        <v>14800</v>
      </c>
      <c r="K35" s="79"/>
    </row>
    <row r="36" spans="1:11" ht="15.75" x14ac:dyDescent="0.25">
      <c r="A36" s="78" t="s">
        <v>402</v>
      </c>
      <c r="B36" s="77">
        <v>4</v>
      </c>
      <c r="C36" s="77" t="s">
        <v>412</v>
      </c>
      <c r="D36" s="75">
        <v>320</v>
      </c>
      <c r="E36" s="75">
        <v>320</v>
      </c>
      <c r="F36" s="75">
        <v>320</v>
      </c>
      <c r="G36" s="76">
        <f t="shared" si="0"/>
        <v>0</v>
      </c>
      <c r="H36" s="75">
        <f t="shared" si="1"/>
        <v>320</v>
      </c>
      <c r="I36" s="75">
        <f t="shared" si="2"/>
        <v>1280</v>
      </c>
      <c r="K36" s="79"/>
    </row>
    <row r="37" spans="1:11" ht="15.75" x14ac:dyDescent="0.25">
      <c r="A37" s="78" t="s">
        <v>401</v>
      </c>
      <c r="B37" s="77">
        <v>4</v>
      </c>
      <c r="C37" s="77" t="s">
        <v>412</v>
      </c>
      <c r="D37" s="75">
        <v>398</v>
      </c>
      <c r="E37" s="75">
        <v>398</v>
      </c>
      <c r="F37" s="75">
        <v>398</v>
      </c>
      <c r="G37" s="76">
        <f t="shared" si="0"/>
        <v>0</v>
      </c>
      <c r="H37" s="75">
        <f t="shared" si="1"/>
        <v>398</v>
      </c>
      <c r="I37" s="75">
        <f t="shared" si="2"/>
        <v>1592</v>
      </c>
      <c r="K37" s="79"/>
    </row>
    <row r="38" spans="1:11" ht="15.75" x14ac:dyDescent="0.25">
      <c r="A38" s="78" t="s">
        <v>332</v>
      </c>
      <c r="B38" s="77">
        <v>2</v>
      </c>
      <c r="C38" s="77" t="s">
        <v>412</v>
      </c>
      <c r="D38" s="75">
        <v>92000</v>
      </c>
      <c r="E38" s="75">
        <v>122000</v>
      </c>
      <c r="F38" s="75">
        <v>112000</v>
      </c>
      <c r="G38" s="76">
        <f t="shared" si="0"/>
        <v>0.14056980659373702</v>
      </c>
      <c r="H38" s="75">
        <f t="shared" si="1"/>
        <v>108666.67</v>
      </c>
      <c r="I38" s="75">
        <f t="shared" si="2"/>
        <v>217333.34</v>
      </c>
      <c r="K38" s="79"/>
    </row>
    <row r="39" spans="1:11" ht="15.75" x14ac:dyDescent="0.25">
      <c r="A39" s="78" t="s">
        <v>400</v>
      </c>
      <c r="B39" s="77">
        <v>4</v>
      </c>
      <c r="C39" s="77" t="s">
        <v>412</v>
      </c>
      <c r="D39" s="75">
        <v>12890</v>
      </c>
      <c r="E39" s="75">
        <v>14500</v>
      </c>
      <c r="F39" s="75">
        <v>14050</v>
      </c>
      <c r="G39" s="76">
        <f t="shared" si="0"/>
        <v>6.0136277776906728E-2</v>
      </c>
      <c r="H39" s="75">
        <f t="shared" si="1"/>
        <v>13813.33</v>
      </c>
      <c r="I39" s="75">
        <f t="shared" si="2"/>
        <v>55253.32</v>
      </c>
      <c r="K39" s="79"/>
    </row>
    <row r="40" spans="1:11" ht="15.75" x14ac:dyDescent="0.25">
      <c r="A40" s="78" t="s">
        <v>399</v>
      </c>
      <c r="B40" s="77">
        <v>1</v>
      </c>
      <c r="C40" s="77" t="s">
        <v>412</v>
      </c>
      <c r="D40" s="75">
        <v>4999</v>
      </c>
      <c r="E40" s="75">
        <v>4999</v>
      </c>
      <c r="F40" s="75">
        <v>4999</v>
      </c>
      <c r="G40" s="76">
        <f t="shared" si="0"/>
        <v>0</v>
      </c>
      <c r="H40" s="75">
        <f t="shared" si="1"/>
        <v>4999</v>
      </c>
      <c r="I40" s="75">
        <f t="shared" si="2"/>
        <v>4999</v>
      </c>
      <c r="K40" s="79"/>
    </row>
    <row r="41" spans="1:11" ht="15.75" x14ac:dyDescent="0.25">
      <c r="A41" s="78" t="s">
        <v>398</v>
      </c>
      <c r="B41" s="77">
        <v>1</v>
      </c>
      <c r="C41" s="77" t="s">
        <v>412</v>
      </c>
      <c r="D41" s="75">
        <v>298990</v>
      </c>
      <c r="E41" s="75">
        <v>298990</v>
      </c>
      <c r="F41" s="75">
        <v>298990</v>
      </c>
      <c r="G41" s="76">
        <f t="shared" si="0"/>
        <v>0</v>
      </c>
      <c r="H41" s="75">
        <f t="shared" si="1"/>
        <v>298990</v>
      </c>
      <c r="I41" s="75">
        <f t="shared" si="2"/>
        <v>298990</v>
      </c>
      <c r="K41" s="79"/>
    </row>
    <row r="42" spans="1:11" ht="15.75" x14ac:dyDescent="0.25">
      <c r="A42" s="78" t="s">
        <v>421</v>
      </c>
      <c r="B42" s="77">
        <v>1</v>
      </c>
      <c r="C42" s="77" t="s">
        <v>412</v>
      </c>
      <c r="D42" s="75">
        <v>133990</v>
      </c>
      <c r="E42" s="75">
        <v>133990</v>
      </c>
      <c r="F42" s="75">
        <v>133900</v>
      </c>
      <c r="G42" s="76">
        <f t="shared" si="0"/>
        <v>3.8788835642778678E-4</v>
      </c>
      <c r="H42" s="75">
        <f t="shared" si="1"/>
        <v>133960</v>
      </c>
      <c r="I42" s="75">
        <f t="shared" si="2"/>
        <v>133960</v>
      </c>
      <c r="K42" s="79"/>
    </row>
    <row r="43" spans="1:11" ht="15.75" x14ac:dyDescent="0.25">
      <c r="A43" s="78" t="s">
        <v>422</v>
      </c>
      <c r="B43" s="77">
        <v>2</v>
      </c>
      <c r="C43" s="77" t="s">
        <v>412</v>
      </c>
      <c r="D43" s="75">
        <v>125000</v>
      </c>
      <c r="E43" s="75">
        <v>125000</v>
      </c>
      <c r="F43" s="75">
        <v>135000</v>
      </c>
      <c r="G43" s="76">
        <f t="shared" si="0"/>
        <v>4.4988332664126683E-2</v>
      </c>
      <c r="H43" s="75">
        <f t="shared" si="1"/>
        <v>128333.33</v>
      </c>
      <c r="I43" s="75">
        <f t="shared" si="2"/>
        <v>256666.66</v>
      </c>
      <c r="K43" s="79"/>
    </row>
    <row r="44" spans="1:11" ht="15.75" x14ac:dyDescent="0.25">
      <c r="A44" s="78" t="s">
        <v>423</v>
      </c>
      <c r="B44" s="77">
        <v>2</v>
      </c>
      <c r="C44" s="77" t="s">
        <v>412</v>
      </c>
      <c r="D44" s="75">
        <v>22900</v>
      </c>
      <c r="E44" s="75">
        <v>22900</v>
      </c>
      <c r="F44" s="75">
        <v>22900</v>
      </c>
      <c r="G44" s="76">
        <f t="shared" si="0"/>
        <v>0</v>
      </c>
      <c r="H44" s="75">
        <f t="shared" si="1"/>
        <v>22900</v>
      </c>
      <c r="I44" s="75">
        <f t="shared" si="2"/>
        <v>45800</v>
      </c>
      <c r="K44" s="79"/>
    </row>
    <row r="45" spans="1:11" ht="15.75" x14ac:dyDescent="0.25">
      <c r="A45" s="78" t="s">
        <v>423</v>
      </c>
      <c r="B45" s="77">
        <v>2</v>
      </c>
      <c r="C45" s="77" t="s">
        <v>412</v>
      </c>
      <c r="D45" s="75">
        <v>25990</v>
      </c>
      <c r="E45" s="75">
        <v>25990</v>
      </c>
      <c r="F45" s="75">
        <v>25990</v>
      </c>
      <c r="G45" s="76">
        <f t="shared" si="0"/>
        <v>0</v>
      </c>
      <c r="H45" s="75">
        <f t="shared" si="1"/>
        <v>25990</v>
      </c>
      <c r="I45" s="75">
        <f t="shared" si="2"/>
        <v>51980</v>
      </c>
      <c r="K45" s="79"/>
    </row>
    <row r="46" spans="1:11" ht="15.75" x14ac:dyDescent="0.25">
      <c r="A46" s="78" t="s">
        <v>379</v>
      </c>
      <c r="B46" s="77">
        <v>1</v>
      </c>
      <c r="C46" s="77" t="s">
        <v>412</v>
      </c>
      <c r="D46" s="75">
        <v>39200</v>
      </c>
      <c r="E46" s="75">
        <v>39200</v>
      </c>
      <c r="F46" s="75">
        <v>39200</v>
      </c>
      <c r="G46" s="76">
        <f t="shared" si="0"/>
        <v>0</v>
      </c>
      <c r="H46" s="75">
        <f t="shared" si="1"/>
        <v>39200</v>
      </c>
      <c r="I46" s="75">
        <f t="shared" si="2"/>
        <v>39200</v>
      </c>
      <c r="K46" s="79"/>
    </row>
    <row r="47" spans="1:11" ht="15.75" x14ac:dyDescent="0.25">
      <c r="A47" s="78" t="s">
        <v>424</v>
      </c>
      <c r="B47" s="77">
        <v>150</v>
      </c>
      <c r="C47" s="77" t="s">
        <v>426</v>
      </c>
      <c r="D47" s="75">
        <v>654</v>
      </c>
      <c r="E47" s="75">
        <v>660</v>
      </c>
      <c r="F47" s="75">
        <v>654</v>
      </c>
      <c r="G47" s="76">
        <f t="shared" si="0"/>
        <v>5.2806427060026742E-3</v>
      </c>
      <c r="H47" s="75">
        <f t="shared" si="1"/>
        <v>656</v>
      </c>
      <c r="I47" s="75">
        <f t="shared" si="2"/>
        <v>98400</v>
      </c>
      <c r="K47" s="79"/>
    </row>
    <row r="48" spans="1:11" ht="15.75" x14ac:dyDescent="0.25">
      <c r="A48" s="78" t="s">
        <v>425</v>
      </c>
      <c r="B48" s="77">
        <v>1</v>
      </c>
      <c r="C48" s="77" t="s">
        <v>412</v>
      </c>
      <c r="D48" s="75">
        <v>1050000</v>
      </c>
      <c r="E48" s="75">
        <v>1780000</v>
      </c>
      <c r="F48" s="75">
        <v>2030000</v>
      </c>
      <c r="G48" s="76">
        <f t="shared" si="0"/>
        <v>0.31433029769071641</v>
      </c>
      <c r="H48" s="75">
        <f t="shared" si="1"/>
        <v>1620000</v>
      </c>
      <c r="I48" s="75">
        <f t="shared" si="2"/>
        <v>1620000</v>
      </c>
      <c r="K48" s="79"/>
    </row>
    <row r="49" spans="1:11" ht="15.75" x14ac:dyDescent="0.25">
      <c r="A49" s="78" t="s">
        <v>98</v>
      </c>
      <c r="B49" s="77">
        <v>1</v>
      </c>
      <c r="C49" s="77" t="s">
        <v>412</v>
      </c>
      <c r="D49" s="75">
        <v>310000</v>
      </c>
      <c r="E49" s="75">
        <v>490000</v>
      </c>
      <c r="F49" s="75">
        <v>450000</v>
      </c>
      <c r="G49" s="76">
        <f t="shared" si="0"/>
        <v>0.22683915006012534</v>
      </c>
      <c r="H49" s="75">
        <f t="shared" si="1"/>
        <v>416666.67</v>
      </c>
      <c r="I49" s="75">
        <f t="shared" si="2"/>
        <v>416666.67</v>
      </c>
      <c r="K49" s="79"/>
    </row>
    <row r="50" spans="1:11" ht="15.75" x14ac:dyDescent="0.25">
      <c r="A50" s="78"/>
      <c r="B50" s="77"/>
      <c r="C50" s="77"/>
      <c r="D50" s="75"/>
      <c r="E50" s="75"/>
      <c r="F50" s="75"/>
      <c r="G50" s="76"/>
      <c r="H50" s="75"/>
      <c r="I50" s="75"/>
      <c r="K50" s="79"/>
    </row>
    <row r="51" spans="1:11" ht="15.75" x14ac:dyDescent="0.25">
      <c r="A51" s="78"/>
      <c r="B51" s="77"/>
      <c r="C51" s="77"/>
      <c r="D51" s="75"/>
      <c r="E51" s="75"/>
      <c r="F51" s="75"/>
      <c r="G51" s="89" t="s">
        <v>431</v>
      </c>
      <c r="H51" s="90"/>
      <c r="I51" s="90">
        <f>SUM(I6:I50)</f>
        <v>26251959.210000008</v>
      </c>
      <c r="K51" s="79"/>
    </row>
    <row r="52" spans="1:11" ht="47.25" customHeight="1" x14ac:dyDescent="0.25">
      <c r="A52" s="91" t="s">
        <v>397</v>
      </c>
      <c r="B52" s="91"/>
      <c r="C52" s="91"/>
      <c r="D52" s="91"/>
      <c r="E52" s="91"/>
      <c r="F52" s="91"/>
      <c r="G52" s="91"/>
      <c r="H52" s="91"/>
      <c r="I52" s="90">
        <v>26251959.210000001</v>
      </c>
    </row>
    <row r="53" spans="1:11" s="72" customFormat="1" ht="17.25" customHeight="1" x14ac:dyDescent="0.25">
      <c r="A53" s="93"/>
      <c r="B53" s="93"/>
      <c r="C53" s="93"/>
      <c r="D53" s="73"/>
      <c r="E53" s="73"/>
      <c r="F53" s="73"/>
      <c r="G53" s="73"/>
      <c r="H53" s="73"/>
      <c r="I53" s="73"/>
      <c r="J53" s="70"/>
    </row>
    <row r="54" spans="1:11" s="72" customFormat="1" ht="23.25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0"/>
    </row>
    <row r="55" spans="1:11" s="72" customFormat="1" ht="23.2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</row>
    <row r="56" spans="1:11" s="72" customFormat="1" ht="23.2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11" s="72" customFormat="1" ht="22.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11" s="72" customFormat="1" ht="15.75" x14ac:dyDescent="0.25">
      <c r="A58" s="73"/>
      <c r="B58" s="73"/>
      <c r="C58" s="73"/>
      <c r="D58" s="73"/>
      <c r="E58" s="73"/>
      <c r="F58" s="73"/>
      <c r="G58" s="73"/>
      <c r="H58" s="73"/>
      <c r="I58" s="74"/>
    </row>
    <row r="59" spans="1:11" s="72" customFormat="1" ht="28.5" customHeight="1" x14ac:dyDescent="0.25">
      <c r="A59" s="92"/>
      <c r="B59" s="92"/>
      <c r="C59" s="92"/>
      <c r="D59" s="73"/>
      <c r="E59" s="73"/>
      <c r="F59" s="73"/>
      <c r="G59" s="73"/>
      <c r="H59" s="73"/>
      <c r="I59" s="73"/>
    </row>
    <row r="60" spans="1:11" s="72" customFormat="1" ht="15.75" x14ac:dyDescent="0.25">
      <c r="A60" s="92"/>
      <c r="B60" s="92"/>
      <c r="C60" s="92"/>
      <c r="D60" s="73"/>
      <c r="E60" s="73"/>
      <c r="F60" s="73"/>
      <c r="G60" s="73"/>
      <c r="H60" s="73"/>
      <c r="I60" s="73"/>
    </row>
    <row r="61" spans="1:11" s="72" customFormat="1" ht="34.5" customHeight="1" x14ac:dyDescent="0.25">
      <c r="A61" s="73"/>
      <c r="B61" s="92"/>
      <c r="C61" s="92"/>
      <c r="D61" s="73"/>
      <c r="E61" s="73"/>
      <c r="F61" s="73"/>
      <c r="G61" s="73"/>
      <c r="H61" s="73"/>
      <c r="I61" s="73"/>
    </row>
    <row r="62" spans="1:11" s="72" customFormat="1" ht="15.75" x14ac:dyDescent="0.25">
      <c r="A62" s="92"/>
      <c r="B62" s="92"/>
      <c r="C62" s="92"/>
      <c r="D62" s="73"/>
      <c r="E62" s="73"/>
      <c r="F62" s="73"/>
      <c r="G62" s="73"/>
      <c r="H62" s="73"/>
      <c r="I62" s="73"/>
    </row>
    <row r="63" spans="1:11" s="72" customFormat="1" ht="15.75" x14ac:dyDescent="0.25">
      <c r="A63" s="92"/>
      <c r="B63" s="92"/>
      <c r="C63" s="92"/>
      <c r="D63" s="73"/>
      <c r="E63" s="73"/>
      <c r="F63" s="73"/>
      <c r="G63" s="73"/>
      <c r="H63" s="73"/>
      <c r="I63" s="73"/>
    </row>
    <row r="64" spans="1:11" ht="15.75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2"/>
    </row>
    <row r="65" spans="1:10" ht="15.75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2"/>
    </row>
    <row r="66" spans="1:10" x14ac:dyDescent="0.25">
      <c r="A66" s="71"/>
      <c r="B66" s="71"/>
      <c r="C66" s="71"/>
      <c r="D66" s="71"/>
      <c r="E66" s="71"/>
      <c r="F66" s="71"/>
      <c r="G66" s="71"/>
      <c r="H66" s="71"/>
      <c r="I66" s="71"/>
    </row>
    <row r="67" spans="1:10" x14ac:dyDescent="0.25">
      <c r="A67" s="71"/>
      <c r="B67" s="71"/>
      <c r="C67" s="71"/>
      <c r="D67" s="71"/>
      <c r="E67" s="71"/>
      <c r="F67" s="71"/>
      <c r="G67" s="71"/>
      <c r="H67" s="71"/>
      <c r="I67" s="71"/>
    </row>
    <row r="68" spans="1:10" x14ac:dyDescent="0.25">
      <c r="A68" s="71"/>
      <c r="B68" s="71"/>
      <c r="C68" s="71"/>
      <c r="D68" s="71"/>
      <c r="E68" s="71"/>
      <c r="F68" s="71"/>
      <c r="G68" s="71"/>
      <c r="H68" s="71"/>
      <c r="I68" s="71"/>
    </row>
    <row r="69" spans="1:10" x14ac:dyDescent="0.25">
      <c r="A69" s="71"/>
      <c r="B69" s="71"/>
      <c r="C69" s="71"/>
      <c r="D69" s="71"/>
      <c r="E69" s="71"/>
      <c r="F69" s="71"/>
      <c r="G69" s="71"/>
      <c r="H69" s="71"/>
      <c r="I69" s="71"/>
    </row>
    <row r="70" spans="1:10" x14ac:dyDescent="0.25">
      <c r="A70" s="71"/>
      <c r="B70" s="71"/>
      <c r="C70" s="71"/>
      <c r="D70" s="71"/>
      <c r="E70" s="71"/>
      <c r="F70" s="71"/>
      <c r="G70" s="71"/>
      <c r="H70" s="71"/>
      <c r="I70" s="71"/>
    </row>
  </sheetData>
  <sheetProtection selectLockedCells="1" selectUnlockedCells="1"/>
  <mergeCells count="17">
    <mergeCell ref="A1:I1"/>
    <mergeCell ref="A2:I2"/>
    <mergeCell ref="A3:I3"/>
    <mergeCell ref="A4:A5"/>
    <mergeCell ref="B4:B5"/>
    <mergeCell ref="C4:C5"/>
    <mergeCell ref="D4:F4"/>
    <mergeCell ref="G4:G5"/>
    <mergeCell ref="H4:H5"/>
    <mergeCell ref="I4:I5"/>
    <mergeCell ref="A52:H52"/>
    <mergeCell ref="A63:C63"/>
    <mergeCell ref="A53:C53"/>
    <mergeCell ref="A59:C59"/>
    <mergeCell ref="A60:C60"/>
    <mergeCell ref="B61:C61"/>
    <mergeCell ref="A62:C62"/>
  </mergeCells>
  <pageMargins left="0.39374999999999999" right="0.39374999999999999" top="0.39374999999999999" bottom="0.39374999999999999" header="0.51180555555555551" footer="0.51180555555555551"/>
  <pageSetup paperSize="9" scale="68" firstPageNumber="0" fitToHeight="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O73"/>
  <sheetViews>
    <sheetView topLeftCell="A27" zoomScale="110" zoomScaleNormal="110" workbookViewId="0">
      <selection activeCell="C15" sqref="C15"/>
    </sheetView>
  </sheetViews>
  <sheetFormatPr defaultColWidth="8.85546875" defaultRowHeight="12.75" outlineLevelRow="1" x14ac:dyDescent="0.2"/>
  <cols>
    <col min="1" max="1" width="4" customWidth="1"/>
    <col min="2" max="2" width="23" customWidth="1"/>
    <col min="3" max="3" width="59.28515625" customWidth="1"/>
    <col min="4" max="4" width="8.28515625" hidden="1" customWidth="1"/>
    <col min="5" max="5" width="6.28515625" customWidth="1"/>
    <col min="6" max="6" width="10.7109375" customWidth="1"/>
    <col min="7" max="7" width="17" customWidth="1"/>
    <col min="8" max="8" width="17.85546875" customWidth="1"/>
    <col min="9" max="9" width="30" customWidth="1"/>
    <col min="11" max="11" width="16.140625" customWidth="1"/>
    <col min="12" max="12" width="19.85546875" hidden="1" customWidth="1"/>
    <col min="15" max="15" width="0" hidden="1" customWidth="1"/>
  </cols>
  <sheetData>
    <row r="1" spans="1:12" ht="20.25" hidden="1" x14ac:dyDescent="0.3">
      <c r="B1" s="4" t="s">
        <v>9</v>
      </c>
    </row>
    <row r="2" spans="1:12" hidden="1" x14ac:dyDescent="0.2"/>
    <row r="3" spans="1:12" s="1" customFormat="1" ht="23.25" hidden="1" customHeight="1" x14ac:dyDescent="0.2">
      <c r="B3" s="1" t="s">
        <v>10</v>
      </c>
      <c r="H3" s="102" t="s">
        <v>15</v>
      </c>
      <c r="I3" s="101"/>
      <c r="J3" s="101"/>
      <c r="K3" s="101"/>
    </row>
    <row r="4" spans="1:12" s="1" customFormat="1" ht="23.25" hidden="1" customHeight="1" x14ac:dyDescent="0.2">
      <c r="B4" s="1" t="s">
        <v>14</v>
      </c>
      <c r="H4" s="102" t="s">
        <v>16</v>
      </c>
      <c r="I4" s="101"/>
      <c r="J4" s="101"/>
      <c r="K4" s="101"/>
    </row>
    <row r="5" spans="1:12" s="1" customFormat="1" ht="23.25" hidden="1" customHeight="1" x14ac:dyDescent="0.2">
      <c r="B5" s="12" t="s">
        <v>86</v>
      </c>
      <c r="H5" s="101" t="s">
        <v>8</v>
      </c>
      <c r="I5" s="101"/>
      <c r="J5" s="101"/>
      <c r="K5" s="101"/>
    </row>
    <row r="7" spans="1:12" hidden="1" x14ac:dyDescent="0.2"/>
    <row r="8" spans="1:12" hidden="1" x14ac:dyDescent="0.2"/>
    <row r="9" spans="1:12" s="10" customFormat="1" ht="27" customHeight="1" x14ac:dyDescent="0.35">
      <c r="A9" s="99" t="s">
        <v>0</v>
      </c>
      <c r="B9" s="99"/>
      <c r="C9" s="99"/>
      <c r="D9" s="99"/>
      <c r="E9" s="99"/>
      <c r="F9" s="99"/>
      <c r="G9" s="99"/>
      <c r="H9" s="99"/>
      <c r="I9" s="99"/>
      <c r="J9" s="99"/>
      <c r="K9" s="99"/>
    </row>
    <row r="10" spans="1:12" hidden="1" x14ac:dyDescent="0.2"/>
    <row r="11" spans="1:12" hidden="1" x14ac:dyDescent="0.2"/>
    <row r="12" spans="1:12" ht="23.25" customHeight="1" x14ac:dyDescent="0.2">
      <c r="A12" s="2"/>
      <c r="B12" s="100"/>
      <c r="C12" s="100"/>
      <c r="D12" s="100"/>
      <c r="E12" s="100"/>
      <c r="F12" s="100"/>
      <c r="G12" s="100"/>
      <c r="H12" s="100"/>
      <c r="I12" s="100"/>
      <c r="J12" s="100"/>
      <c r="K12" s="100"/>
    </row>
    <row r="13" spans="1:12" ht="38.25" outlineLevel="1" x14ac:dyDescent="0.2">
      <c r="A13" s="5" t="s">
        <v>1</v>
      </c>
      <c r="B13" s="5" t="s">
        <v>11</v>
      </c>
      <c r="C13" s="5" t="s">
        <v>12</v>
      </c>
      <c r="D13" s="5" t="s">
        <v>2</v>
      </c>
      <c r="E13" s="5" t="s">
        <v>3</v>
      </c>
      <c r="F13" s="5" t="s">
        <v>4</v>
      </c>
      <c r="G13" s="5" t="s">
        <v>5</v>
      </c>
      <c r="H13" s="5" t="s">
        <v>6</v>
      </c>
      <c r="I13" s="104" t="s">
        <v>85</v>
      </c>
      <c r="J13" s="105"/>
      <c r="K13" s="106"/>
    </row>
    <row r="14" spans="1:12" ht="129.94999999999999" customHeight="1" outlineLevel="1" x14ac:dyDescent="0.2">
      <c r="A14" s="3">
        <v>1</v>
      </c>
      <c r="B14" s="13" t="s">
        <v>17</v>
      </c>
      <c r="C14" s="13" t="s">
        <v>92</v>
      </c>
      <c r="D14" s="9"/>
      <c r="E14" s="9" t="s">
        <v>13</v>
      </c>
      <c r="F14" s="9">
        <v>16</v>
      </c>
      <c r="G14" s="11">
        <f>348000*1.04</f>
        <v>361920</v>
      </c>
      <c r="H14" s="11">
        <f t="shared" ref="H14:H71" si="0">F14*G14</f>
        <v>5790720</v>
      </c>
      <c r="I14" s="107"/>
      <c r="J14" s="108"/>
      <c r="K14" s="109"/>
      <c r="L14" s="23"/>
    </row>
    <row r="15" spans="1:12" ht="222.95" customHeight="1" outlineLevel="1" x14ac:dyDescent="0.2">
      <c r="A15" s="3">
        <v>2</v>
      </c>
      <c r="B15" s="13" t="s">
        <v>18</v>
      </c>
      <c r="C15" s="13" t="s">
        <v>93</v>
      </c>
      <c r="D15" s="9"/>
      <c r="E15" s="9" t="s">
        <v>13</v>
      </c>
      <c r="F15" s="9">
        <v>8</v>
      </c>
      <c r="G15" s="11">
        <f>330000*1.04</f>
        <v>343200</v>
      </c>
      <c r="H15" s="11">
        <f t="shared" si="0"/>
        <v>2745600</v>
      </c>
      <c r="I15" s="107"/>
      <c r="J15" s="108"/>
      <c r="K15" s="109"/>
      <c r="L15" s="23"/>
    </row>
    <row r="16" spans="1:12" ht="132" customHeight="1" outlineLevel="1" x14ac:dyDescent="0.2">
      <c r="A16" s="3">
        <v>3</v>
      </c>
      <c r="B16" s="13" t="s">
        <v>19</v>
      </c>
      <c r="C16" s="13" t="s">
        <v>20</v>
      </c>
      <c r="D16" s="9"/>
      <c r="E16" s="9" t="s">
        <v>13</v>
      </c>
      <c r="F16" s="9">
        <v>4</v>
      </c>
      <c r="G16" s="11">
        <f>90000*1.04</f>
        <v>93600</v>
      </c>
      <c r="H16" s="11">
        <f t="shared" si="0"/>
        <v>374400</v>
      </c>
      <c r="I16" s="107"/>
      <c r="J16" s="108"/>
      <c r="K16" s="109"/>
      <c r="L16" s="23"/>
    </row>
    <row r="17" spans="1:12" ht="111" customHeight="1" x14ac:dyDescent="0.2">
      <c r="A17" s="3">
        <v>4</v>
      </c>
      <c r="B17" s="13" t="s">
        <v>21</v>
      </c>
      <c r="C17" s="13" t="s">
        <v>94</v>
      </c>
      <c r="D17" s="9"/>
      <c r="E17" s="9" t="s">
        <v>13</v>
      </c>
      <c r="F17" s="9">
        <v>6</v>
      </c>
      <c r="G17" s="11">
        <v>750000</v>
      </c>
      <c r="H17" s="11">
        <f t="shared" si="0"/>
        <v>4500000</v>
      </c>
      <c r="I17" s="107"/>
      <c r="J17" s="108"/>
      <c r="K17" s="109"/>
      <c r="L17" s="23"/>
    </row>
    <row r="18" spans="1:12" ht="203.1" customHeight="1" x14ac:dyDescent="0.2">
      <c r="A18" s="3">
        <v>5</v>
      </c>
      <c r="B18" s="13" t="s">
        <v>22</v>
      </c>
      <c r="C18" s="13" t="s">
        <v>95</v>
      </c>
      <c r="D18" s="9"/>
      <c r="E18" s="9" t="s">
        <v>13</v>
      </c>
      <c r="F18" s="9">
        <v>4</v>
      </c>
      <c r="G18" s="11">
        <f>230000*1.04</f>
        <v>239200</v>
      </c>
      <c r="H18" s="11">
        <f t="shared" si="0"/>
        <v>956800</v>
      </c>
      <c r="I18" s="107"/>
      <c r="J18" s="108"/>
      <c r="K18" s="109"/>
      <c r="L18" s="23"/>
    </row>
    <row r="19" spans="1:12" ht="126" customHeight="1" x14ac:dyDescent="0.2">
      <c r="A19" s="3">
        <v>6</v>
      </c>
      <c r="B19" s="13" t="s">
        <v>23</v>
      </c>
      <c r="C19" s="13" t="s">
        <v>24</v>
      </c>
      <c r="D19" s="9"/>
      <c r="E19" s="9" t="s">
        <v>13</v>
      </c>
      <c r="F19" s="9">
        <v>4</v>
      </c>
      <c r="G19" s="11">
        <v>14000</v>
      </c>
      <c r="H19" s="11">
        <f t="shared" si="0"/>
        <v>56000</v>
      </c>
      <c r="I19" s="107"/>
      <c r="J19" s="108"/>
      <c r="K19" s="109"/>
      <c r="L19" s="23"/>
    </row>
    <row r="20" spans="1:12" ht="117" customHeight="1" x14ac:dyDescent="0.2">
      <c r="A20" s="3">
        <v>7</v>
      </c>
      <c r="B20" s="13" t="s">
        <v>25</v>
      </c>
      <c r="C20" s="13" t="s">
        <v>26</v>
      </c>
      <c r="D20" s="9"/>
      <c r="E20" s="9" t="s">
        <v>13</v>
      </c>
      <c r="F20" s="9">
        <v>6</v>
      </c>
      <c r="G20" s="11">
        <v>450000</v>
      </c>
      <c r="H20" s="11">
        <f t="shared" si="0"/>
        <v>2700000</v>
      </c>
      <c r="I20" s="107"/>
      <c r="J20" s="108"/>
      <c r="K20" s="109"/>
      <c r="L20" s="23"/>
    </row>
    <row r="21" spans="1:12" ht="158.1" customHeight="1" x14ac:dyDescent="0.2">
      <c r="A21" s="3">
        <v>8</v>
      </c>
      <c r="B21" s="13" t="s">
        <v>27</v>
      </c>
      <c r="C21" s="13" t="s">
        <v>96</v>
      </c>
      <c r="D21" s="9"/>
      <c r="E21" s="9" t="s">
        <v>13</v>
      </c>
      <c r="F21" s="9">
        <v>21</v>
      </c>
      <c r="G21" s="11">
        <f>89000*1.04</f>
        <v>92560</v>
      </c>
      <c r="H21" s="11">
        <f t="shared" si="0"/>
        <v>1943760</v>
      </c>
      <c r="I21" s="107"/>
      <c r="J21" s="108"/>
      <c r="K21" s="109"/>
      <c r="L21" s="23"/>
    </row>
    <row r="22" spans="1:12" ht="25.5" x14ac:dyDescent="0.2">
      <c r="A22" s="3">
        <v>9</v>
      </c>
      <c r="B22" s="13" t="s">
        <v>28</v>
      </c>
      <c r="C22" s="13" t="s">
        <v>29</v>
      </c>
      <c r="D22" s="9"/>
      <c r="E22" s="9" t="s">
        <v>13</v>
      </c>
      <c r="F22" s="9">
        <v>21</v>
      </c>
      <c r="G22" s="11">
        <v>4000</v>
      </c>
      <c r="H22" s="11">
        <f>F22*G22</f>
        <v>84000</v>
      </c>
      <c r="I22" s="107"/>
      <c r="J22" s="108"/>
      <c r="K22" s="109"/>
      <c r="L22" s="23"/>
    </row>
    <row r="23" spans="1:12" ht="174" customHeight="1" x14ac:dyDescent="0.2">
      <c r="A23" s="3">
        <v>10</v>
      </c>
      <c r="B23" s="13" t="s">
        <v>30</v>
      </c>
      <c r="C23" s="13" t="s">
        <v>31</v>
      </c>
      <c r="D23" s="9"/>
      <c r="E23" s="9" t="s">
        <v>13</v>
      </c>
      <c r="F23" s="9">
        <v>4</v>
      </c>
      <c r="G23" s="11">
        <v>90000</v>
      </c>
      <c r="H23" s="11">
        <f t="shared" si="0"/>
        <v>360000</v>
      </c>
      <c r="I23" s="107"/>
      <c r="J23" s="108"/>
      <c r="K23" s="109"/>
      <c r="L23" s="23"/>
    </row>
    <row r="24" spans="1:12" s="1" customFormat="1" ht="178.5" x14ac:dyDescent="0.2">
      <c r="A24" s="3">
        <v>11</v>
      </c>
      <c r="B24" s="13" t="s">
        <v>387</v>
      </c>
      <c r="C24" s="13" t="s">
        <v>388</v>
      </c>
      <c r="D24" s="9"/>
      <c r="E24" s="9" t="s">
        <v>13</v>
      </c>
      <c r="F24" s="9">
        <v>200</v>
      </c>
      <c r="G24" s="11">
        <v>615</v>
      </c>
      <c r="H24" s="11">
        <f t="shared" si="0"/>
        <v>123000</v>
      </c>
      <c r="I24" s="107"/>
      <c r="J24" s="108"/>
      <c r="K24" s="109"/>
      <c r="L24" s="24"/>
    </row>
    <row r="25" spans="1:12" ht="178.5" x14ac:dyDescent="0.2">
      <c r="A25" s="3">
        <v>12</v>
      </c>
      <c r="B25" s="57" t="s">
        <v>389</v>
      </c>
      <c r="C25" s="58" t="s">
        <v>390</v>
      </c>
      <c r="D25" s="9"/>
      <c r="E25" s="9" t="s">
        <v>13</v>
      </c>
      <c r="F25" s="9">
        <v>500</v>
      </c>
      <c r="G25" s="11">
        <v>395</v>
      </c>
      <c r="H25" s="11">
        <f t="shared" si="0"/>
        <v>197500</v>
      </c>
      <c r="I25" s="107"/>
      <c r="J25" s="108"/>
      <c r="K25" s="109"/>
      <c r="L25" s="23"/>
    </row>
    <row r="26" spans="1:12" s="1" customFormat="1" ht="81.95" customHeight="1" x14ac:dyDescent="0.2">
      <c r="A26" s="3">
        <v>13</v>
      </c>
      <c r="B26" s="13" t="s">
        <v>32</v>
      </c>
      <c r="C26" s="13" t="s">
        <v>33</v>
      </c>
      <c r="D26" s="9"/>
      <c r="E26" s="9" t="s">
        <v>13</v>
      </c>
      <c r="F26" s="9">
        <v>100</v>
      </c>
      <c r="G26" s="11">
        <v>950</v>
      </c>
      <c r="H26" s="11">
        <f t="shared" si="0"/>
        <v>95000</v>
      </c>
      <c r="I26" s="107"/>
      <c r="J26" s="108"/>
      <c r="K26" s="109"/>
      <c r="L26" s="24"/>
    </row>
    <row r="27" spans="1:12" ht="114.75" x14ac:dyDescent="0.2">
      <c r="A27" s="3">
        <v>14</v>
      </c>
      <c r="B27" s="59" t="s">
        <v>391</v>
      </c>
      <c r="C27" s="60" t="s">
        <v>392</v>
      </c>
      <c r="D27" s="9"/>
      <c r="E27" s="9" t="s">
        <v>13</v>
      </c>
      <c r="F27" s="9">
        <v>400</v>
      </c>
      <c r="G27" s="11">
        <v>188</v>
      </c>
      <c r="H27" s="11">
        <f t="shared" si="0"/>
        <v>75200</v>
      </c>
      <c r="I27" s="107"/>
      <c r="J27" s="108"/>
      <c r="K27" s="109"/>
      <c r="L27" s="23"/>
    </row>
    <row r="28" spans="1:12" ht="93" customHeight="1" x14ac:dyDescent="0.2">
      <c r="A28" s="3">
        <v>15</v>
      </c>
      <c r="B28" s="13" t="s">
        <v>34</v>
      </c>
      <c r="C28" s="13" t="s">
        <v>35</v>
      </c>
      <c r="D28" s="9"/>
      <c r="E28" s="9" t="s">
        <v>13</v>
      </c>
      <c r="F28" s="9">
        <f>50+100</f>
        <v>150</v>
      </c>
      <c r="G28" s="11">
        <v>301</v>
      </c>
      <c r="H28" s="11">
        <f t="shared" si="0"/>
        <v>45150</v>
      </c>
      <c r="I28" s="107"/>
      <c r="J28" s="108"/>
      <c r="K28" s="109"/>
      <c r="L28" s="23"/>
    </row>
    <row r="29" spans="1:12" ht="95.1" customHeight="1" x14ac:dyDescent="0.2">
      <c r="A29" s="3">
        <v>16</v>
      </c>
      <c r="B29" s="13" t="s">
        <v>36</v>
      </c>
      <c r="C29" s="13" t="s">
        <v>37</v>
      </c>
      <c r="D29" s="9"/>
      <c r="E29" s="9" t="s">
        <v>13</v>
      </c>
      <c r="F29" s="9">
        <f>50+100</f>
        <v>150</v>
      </c>
      <c r="G29" s="11">
        <v>263</v>
      </c>
      <c r="H29" s="11">
        <f t="shared" si="0"/>
        <v>39450</v>
      </c>
      <c r="I29" s="107"/>
      <c r="J29" s="108"/>
      <c r="K29" s="109"/>
      <c r="L29" s="23"/>
    </row>
    <row r="30" spans="1:12" ht="81" customHeight="1" x14ac:dyDescent="0.2">
      <c r="A30" s="3">
        <v>17</v>
      </c>
      <c r="B30" s="13" t="s">
        <v>38</v>
      </c>
      <c r="C30" s="13" t="s">
        <v>39</v>
      </c>
      <c r="D30" s="9"/>
      <c r="E30" s="9" t="s">
        <v>13</v>
      </c>
      <c r="F30" s="9">
        <v>6</v>
      </c>
      <c r="G30" s="11">
        <v>32004</v>
      </c>
      <c r="H30" s="11">
        <f t="shared" si="0"/>
        <v>192024</v>
      </c>
      <c r="I30" s="107"/>
      <c r="J30" s="108"/>
      <c r="K30" s="109"/>
      <c r="L30" s="23"/>
    </row>
    <row r="31" spans="1:12" ht="242.25" x14ac:dyDescent="0.2">
      <c r="A31" s="3">
        <v>18</v>
      </c>
      <c r="B31" s="13" t="s">
        <v>40</v>
      </c>
      <c r="C31" s="13" t="s">
        <v>41</v>
      </c>
      <c r="D31" s="9"/>
      <c r="E31" s="9" t="s">
        <v>13</v>
      </c>
      <c r="F31" s="9">
        <v>4</v>
      </c>
      <c r="G31" s="11">
        <f>4018*93*1.03</f>
        <v>384884.22000000003</v>
      </c>
      <c r="H31" s="11">
        <f t="shared" si="0"/>
        <v>1539536.8800000001</v>
      </c>
      <c r="I31" s="107"/>
      <c r="J31" s="108"/>
      <c r="K31" s="109"/>
      <c r="L31" s="23"/>
    </row>
    <row r="32" spans="1:12" ht="129" customHeight="1" x14ac:dyDescent="0.2">
      <c r="A32" s="3">
        <v>19</v>
      </c>
      <c r="B32" s="13" t="s">
        <v>42</v>
      </c>
      <c r="C32" s="13" t="s">
        <v>43</v>
      </c>
      <c r="D32" s="9"/>
      <c r="E32" s="9" t="s">
        <v>13</v>
      </c>
      <c r="F32" s="9">
        <v>1</v>
      </c>
      <c r="G32" s="11">
        <f>2500*93*1.03</f>
        <v>239475</v>
      </c>
      <c r="H32" s="11">
        <f t="shared" si="0"/>
        <v>239475</v>
      </c>
      <c r="I32" s="107"/>
      <c r="J32" s="108"/>
      <c r="K32" s="109"/>
      <c r="L32" s="23"/>
    </row>
    <row r="33" spans="1:12" ht="90.95" customHeight="1" x14ac:dyDescent="0.2">
      <c r="A33" s="3">
        <v>20</v>
      </c>
      <c r="B33" s="13" t="s">
        <v>44</v>
      </c>
      <c r="C33" s="13" t="s">
        <v>45</v>
      </c>
      <c r="D33" s="9"/>
      <c r="E33" s="9" t="s">
        <v>13</v>
      </c>
      <c r="F33" s="9">
        <v>8</v>
      </c>
      <c r="G33" s="11">
        <v>3360</v>
      </c>
      <c r="H33" s="11">
        <f t="shared" si="0"/>
        <v>26880</v>
      </c>
      <c r="I33" s="107"/>
      <c r="J33" s="108"/>
      <c r="K33" s="109"/>
      <c r="L33" s="23"/>
    </row>
    <row r="34" spans="1:12" ht="93.95" customHeight="1" x14ac:dyDescent="0.2">
      <c r="A34" s="3">
        <v>21</v>
      </c>
      <c r="B34" s="13" t="s">
        <v>46</v>
      </c>
      <c r="C34" s="13" t="s">
        <v>45</v>
      </c>
      <c r="D34" s="9"/>
      <c r="E34" s="9" t="s">
        <v>13</v>
      </c>
      <c r="F34" s="9">
        <v>4</v>
      </c>
      <c r="G34" s="11">
        <v>2080</v>
      </c>
      <c r="H34" s="11">
        <f t="shared" si="0"/>
        <v>8320</v>
      </c>
      <c r="I34" s="107"/>
      <c r="J34" s="108"/>
      <c r="K34" s="109"/>
      <c r="L34" s="23"/>
    </row>
    <row r="35" spans="1:12" ht="101.1" customHeight="1" x14ac:dyDescent="0.2">
      <c r="A35" s="3">
        <v>22</v>
      </c>
      <c r="B35" s="13" t="s">
        <v>47</v>
      </c>
      <c r="C35" s="13" t="s">
        <v>48</v>
      </c>
      <c r="D35" s="9"/>
      <c r="E35" s="9" t="s">
        <v>13</v>
      </c>
      <c r="F35" s="9">
        <v>16</v>
      </c>
      <c r="G35" s="11">
        <v>1940</v>
      </c>
      <c r="H35" s="11">
        <f t="shared" si="0"/>
        <v>31040</v>
      </c>
      <c r="I35" s="107"/>
      <c r="J35" s="108"/>
      <c r="K35" s="109"/>
      <c r="L35" s="23"/>
    </row>
    <row r="36" spans="1:12" ht="90.95" customHeight="1" x14ac:dyDescent="0.2">
      <c r="A36" s="3">
        <v>23</v>
      </c>
      <c r="B36" s="13" t="s">
        <v>49</v>
      </c>
      <c r="C36" s="13" t="s">
        <v>50</v>
      </c>
      <c r="D36" s="9"/>
      <c r="E36" s="9" t="s">
        <v>13</v>
      </c>
      <c r="F36" s="9">
        <v>150</v>
      </c>
      <c r="G36" s="11">
        <v>1144</v>
      </c>
      <c r="H36" s="11">
        <f t="shared" si="0"/>
        <v>171600</v>
      </c>
      <c r="I36" s="107"/>
      <c r="J36" s="108"/>
      <c r="K36" s="109"/>
      <c r="L36" s="23"/>
    </row>
    <row r="37" spans="1:12" ht="96.95" customHeight="1" x14ac:dyDescent="0.2">
      <c r="A37" s="3">
        <v>24</v>
      </c>
      <c r="B37" s="13" t="s">
        <v>51</v>
      </c>
      <c r="C37" s="13" t="s">
        <v>53</v>
      </c>
      <c r="D37" s="9"/>
      <c r="E37" s="9" t="s">
        <v>13</v>
      </c>
      <c r="F37" s="9">
        <v>2</v>
      </c>
      <c r="G37" s="11">
        <v>3437</v>
      </c>
      <c r="H37" s="11">
        <f t="shared" si="0"/>
        <v>6874</v>
      </c>
      <c r="I37" s="107"/>
      <c r="J37" s="108"/>
      <c r="K37" s="109"/>
      <c r="L37" s="23"/>
    </row>
    <row r="38" spans="1:12" ht="81.95" customHeight="1" x14ac:dyDescent="0.2">
      <c r="A38" s="3">
        <v>25</v>
      </c>
      <c r="B38" s="13" t="s">
        <v>52</v>
      </c>
      <c r="C38" s="13" t="s">
        <v>54</v>
      </c>
      <c r="D38" s="9"/>
      <c r="E38" s="9" t="s">
        <v>13</v>
      </c>
      <c r="F38" s="9">
        <v>2</v>
      </c>
      <c r="G38" s="11">
        <v>2144</v>
      </c>
      <c r="H38" s="11">
        <f t="shared" si="0"/>
        <v>4288</v>
      </c>
      <c r="I38" s="107"/>
      <c r="J38" s="108"/>
      <c r="K38" s="109"/>
      <c r="L38" s="23"/>
    </row>
    <row r="39" spans="1:12" ht="86.1" customHeight="1" x14ac:dyDescent="0.2">
      <c r="A39" s="3">
        <v>26</v>
      </c>
      <c r="B39" s="13" t="s">
        <v>59</v>
      </c>
      <c r="C39" s="13" t="s">
        <v>60</v>
      </c>
      <c r="D39" s="9"/>
      <c r="E39" s="9" t="s">
        <v>13</v>
      </c>
      <c r="F39" s="9">
        <v>200</v>
      </c>
      <c r="G39" s="11">
        <v>450</v>
      </c>
      <c r="H39" s="11">
        <f t="shared" si="0"/>
        <v>90000</v>
      </c>
      <c r="I39" s="107"/>
      <c r="J39" s="108"/>
      <c r="K39" s="109"/>
      <c r="L39" s="23"/>
    </row>
    <row r="40" spans="1:12" ht="75" customHeight="1" x14ac:dyDescent="0.2">
      <c r="A40" s="3">
        <v>27</v>
      </c>
      <c r="B40" s="13" t="s">
        <v>55</v>
      </c>
      <c r="C40" s="13" t="s">
        <v>56</v>
      </c>
      <c r="D40" s="9"/>
      <c r="E40" s="9" t="s">
        <v>13</v>
      </c>
      <c r="F40" s="9">
        <v>12</v>
      </c>
      <c r="G40" s="11">
        <v>548</v>
      </c>
      <c r="H40" s="11">
        <f t="shared" si="0"/>
        <v>6576</v>
      </c>
      <c r="I40" s="107"/>
      <c r="J40" s="108"/>
      <c r="K40" s="109"/>
      <c r="L40" s="23"/>
    </row>
    <row r="41" spans="1:12" ht="93.95" customHeight="1" x14ac:dyDescent="0.2">
      <c r="A41" s="3">
        <v>28</v>
      </c>
      <c r="B41" s="13" t="s">
        <v>57</v>
      </c>
      <c r="C41" s="13" t="s">
        <v>58</v>
      </c>
      <c r="D41" s="9"/>
      <c r="E41" s="9" t="s">
        <v>13</v>
      </c>
      <c r="F41" s="9">
        <v>12</v>
      </c>
      <c r="G41" s="11">
        <v>636</v>
      </c>
      <c r="H41" s="11">
        <f t="shared" si="0"/>
        <v>7632</v>
      </c>
      <c r="I41" s="107"/>
      <c r="J41" s="108"/>
      <c r="K41" s="109"/>
      <c r="L41" s="23"/>
    </row>
    <row r="42" spans="1:12" ht="81.95" customHeight="1" x14ac:dyDescent="0.2">
      <c r="A42" s="3">
        <v>29</v>
      </c>
      <c r="B42" s="13" t="s">
        <v>61</v>
      </c>
      <c r="C42" s="13" t="s">
        <v>62</v>
      </c>
      <c r="D42" s="9"/>
      <c r="E42" s="9" t="s">
        <v>13</v>
      </c>
      <c r="F42" s="9">
        <v>100</v>
      </c>
      <c r="G42" s="11">
        <v>148</v>
      </c>
      <c r="H42" s="11">
        <f t="shared" si="0"/>
        <v>14800</v>
      </c>
      <c r="I42" s="107"/>
      <c r="J42" s="108"/>
      <c r="K42" s="109"/>
      <c r="L42" s="23"/>
    </row>
    <row r="43" spans="1:12" ht="59.1" customHeight="1" x14ac:dyDescent="0.2">
      <c r="A43" s="3">
        <v>30</v>
      </c>
      <c r="B43" s="13" t="s">
        <v>63</v>
      </c>
      <c r="C43" s="13" t="s">
        <v>64</v>
      </c>
      <c r="D43" s="9"/>
      <c r="E43" s="9" t="s">
        <v>13</v>
      </c>
      <c r="F43" s="9">
        <v>4</v>
      </c>
      <c r="G43" s="11">
        <v>320</v>
      </c>
      <c r="H43" s="11">
        <f t="shared" ref="H43:H68" si="1">F43*G43</f>
        <v>1280</v>
      </c>
      <c r="I43" s="107"/>
      <c r="J43" s="108"/>
      <c r="K43" s="109"/>
      <c r="L43" s="23"/>
    </row>
    <row r="44" spans="1:12" ht="80.099999999999994" customHeight="1" x14ac:dyDescent="0.2">
      <c r="A44" s="3">
        <v>31</v>
      </c>
      <c r="B44" s="13" t="s">
        <v>65</v>
      </c>
      <c r="C44" s="13" t="s">
        <v>66</v>
      </c>
      <c r="D44" s="9"/>
      <c r="E44" s="9" t="s">
        <v>13</v>
      </c>
      <c r="F44" s="9">
        <v>4</v>
      </c>
      <c r="G44" s="11">
        <v>398</v>
      </c>
      <c r="H44" s="11">
        <f t="shared" si="1"/>
        <v>1592</v>
      </c>
      <c r="I44" s="107"/>
      <c r="J44" s="108"/>
      <c r="K44" s="109"/>
      <c r="L44" s="23"/>
    </row>
    <row r="45" spans="1:12" ht="105.95" customHeight="1" x14ac:dyDescent="0.2">
      <c r="A45" s="3">
        <v>32</v>
      </c>
      <c r="B45" s="13" t="s">
        <v>67</v>
      </c>
      <c r="C45" s="13" t="s">
        <v>68</v>
      </c>
      <c r="D45" s="9"/>
      <c r="E45" s="9" t="s">
        <v>13</v>
      </c>
      <c r="F45" s="9">
        <v>2</v>
      </c>
      <c r="G45" s="11">
        <v>92000</v>
      </c>
      <c r="H45" s="11">
        <f t="shared" si="1"/>
        <v>184000</v>
      </c>
      <c r="I45" s="107"/>
      <c r="J45" s="108"/>
      <c r="K45" s="109"/>
      <c r="L45" s="23"/>
    </row>
    <row r="46" spans="1:12" ht="84" customHeight="1" x14ac:dyDescent="0.2">
      <c r="A46" s="3">
        <v>33</v>
      </c>
      <c r="B46" s="13" t="s">
        <v>69</v>
      </c>
      <c r="C46" s="13" t="s">
        <v>70</v>
      </c>
      <c r="D46" s="9"/>
      <c r="E46" s="9" t="s">
        <v>13</v>
      </c>
      <c r="F46" s="9">
        <v>4</v>
      </c>
      <c r="G46" s="11">
        <v>12890</v>
      </c>
      <c r="H46" s="11">
        <f t="shared" si="1"/>
        <v>51560</v>
      </c>
      <c r="I46" s="107"/>
      <c r="J46" s="108"/>
      <c r="K46" s="109"/>
      <c r="L46" s="23"/>
    </row>
    <row r="47" spans="1:12" ht="110.1" customHeight="1" x14ac:dyDescent="0.2">
      <c r="A47" s="3">
        <v>34</v>
      </c>
      <c r="B47" s="13" t="s">
        <v>71</v>
      </c>
      <c r="C47" s="13" t="s">
        <v>72</v>
      </c>
      <c r="D47" s="9"/>
      <c r="E47" s="9" t="s">
        <v>13</v>
      </c>
      <c r="F47" s="9">
        <v>1</v>
      </c>
      <c r="G47" s="11">
        <v>4999</v>
      </c>
      <c r="H47" s="11">
        <f t="shared" si="1"/>
        <v>4999</v>
      </c>
      <c r="I47" s="107"/>
      <c r="J47" s="108"/>
      <c r="K47" s="109"/>
      <c r="L47" s="21" t="s">
        <v>97</v>
      </c>
    </row>
    <row r="48" spans="1:12" ht="102.95" customHeight="1" x14ac:dyDescent="0.2">
      <c r="A48" s="3">
        <v>35</v>
      </c>
      <c r="B48" s="13" t="s">
        <v>73</v>
      </c>
      <c r="C48" s="13" t="s">
        <v>74</v>
      </c>
      <c r="D48" s="9"/>
      <c r="E48" s="9" t="s">
        <v>13</v>
      </c>
      <c r="F48" s="9">
        <v>1</v>
      </c>
      <c r="G48" s="11">
        <v>298990</v>
      </c>
      <c r="H48" s="11">
        <f t="shared" si="1"/>
        <v>298990</v>
      </c>
      <c r="I48" s="107"/>
      <c r="J48" s="108"/>
      <c r="K48" s="109"/>
      <c r="L48" s="21" t="s">
        <v>97</v>
      </c>
    </row>
    <row r="49" spans="1:15" ht="135.94999999999999" customHeight="1" x14ac:dyDescent="0.2">
      <c r="A49" s="3">
        <v>36</v>
      </c>
      <c r="B49" s="13" t="s">
        <v>75</v>
      </c>
      <c r="C49" s="13" t="s">
        <v>76</v>
      </c>
      <c r="D49" s="9"/>
      <c r="E49" s="9" t="s">
        <v>13</v>
      </c>
      <c r="F49" s="9">
        <v>1</v>
      </c>
      <c r="G49" s="11">
        <v>133990</v>
      </c>
      <c r="H49" s="11">
        <f t="shared" si="1"/>
        <v>133990</v>
      </c>
      <c r="I49" s="107"/>
      <c r="J49" s="108"/>
      <c r="K49" s="109"/>
      <c r="L49" s="21" t="s">
        <v>97</v>
      </c>
      <c r="O49" s="22" t="s">
        <v>99</v>
      </c>
    </row>
    <row r="50" spans="1:15" ht="98.1" customHeight="1" x14ac:dyDescent="0.2">
      <c r="A50" s="3">
        <v>37</v>
      </c>
      <c r="B50" s="13" t="s">
        <v>77</v>
      </c>
      <c r="C50" s="13" t="s">
        <v>78</v>
      </c>
      <c r="D50" s="9"/>
      <c r="E50" s="9" t="s">
        <v>13</v>
      </c>
      <c r="F50" s="9">
        <v>2</v>
      </c>
      <c r="G50" s="11">
        <v>125000</v>
      </c>
      <c r="H50" s="11">
        <f t="shared" si="1"/>
        <v>250000</v>
      </c>
      <c r="I50" s="107"/>
      <c r="J50" s="108"/>
      <c r="K50" s="109"/>
      <c r="L50" s="21" t="s">
        <v>97</v>
      </c>
    </row>
    <row r="51" spans="1:15" ht="110.1" customHeight="1" x14ac:dyDescent="0.2">
      <c r="A51" s="3">
        <v>38</v>
      </c>
      <c r="B51" s="13" t="s">
        <v>79</v>
      </c>
      <c r="C51" s="13" t="s">
        <v>80</v>
      </c>
      <c r="D51" s="9"/>
      <c r="E51" s="9" t="s">
        <v>13</v>
      </c>
      <c r="F51" s="9">
        <v>2</v>
      </c>
      <c r="G51" s="11">
        <v>22900</v>
      </c>
      <c r="H51" s="11">
        <f t="shared" si="1"/>
        <v>45800</v>
      </c>
      <c r="I51" s="107"/>
      <c r="J51" s="108"/>
      <c r="K51" s="109"/>
      <c r="L51" s="21" t="s">
        <v>97</v>
      </c>
    </row>
    <row r="52" spans="1:15" ht="114" customHeight="1" x14ac:dyDescent="0.2">
      <c r="A52" s="3">
        <v>39</v>
      </c>
      <c r="B52" s="13" t="s">
        <v>81</v>
      </c>
      <c r="C52" s="13" t="s">
        <v>82</v>
      </c>
      <c r="D52" s="9"/>
      <c r="E52" s="9" t="s">
        <v>13</v>
      </c>
      <c r="F52" s="9">
        <v>2</v>
      </c>
      <c r="G52" s="11">
        <v>25990</v>
      </c>
      <c r="H52" s="11">
        <f t="shared" si="1"/>
        <v>51980</v>
      </c>
      <c r="I52" s="107"/>
      <c r="J52" s="108"/>
      <c r="K52" s="109"/>
      <c r="L52" s="21" t="s">
        <v>97</v>
      </c>
    </row>
    <row r="53" spans="1:15" ht="131.1" customHeight="1" x14ac:dyDescent="0.2">
      <c r="A53" s="3">
        <v>40</v>
      </c>
      <c r="B53" s="13" t="s">
        <v>83</v>
      </c>
      <c r="C53" s="13" t="s">
        <v>84</v>
      </c>
      <c r="D53" s="9"/>
      <c r="E53" s="9" t="s">
        <v>13</v>
      </c>
      <c r="F53" s="9">
        <v>1</v>
      </c>
      <c r="G53" s="11">
        <v>39200</v>
      </c>
      <c r="H53" s="11">
        <f t="shared" si="1"/>
        <v>39200</v>
      </c>
      <c r="I53" s="107"/>
      <c r="J53" s="108"/>
      <c r="K53" s="109"/>
      <c r="L53" s="21" t="s">
        <v>97</v>
      </c>
    </row>
    <row r="54" spans="1:15" ht="129.94999999999999" customHeight="1" x14ac:dyDescent="0.2">
      <c r="A54" s="3">
        <v>41</v>
      </c>
      <c r="B54" s="13" t="s">
        <v>87</v>
      </c>
      <c r="C54" s="13" t="s">
        <v>88</v>
      </c>
      <c r="D54" s="9"/>
      <c r="E54" s="14" t="s">
        <v>89</v>
      </c>
      <c r="F54" s="9">
        <v>150</v>
      </c>
      <c r="G54" s="11">
        <v>654</v>
      </c>
      <c r="H54" s="11">
        <f t="shared" si="1"/>
        <v>98100</v>
      </c>
      <c r="I54" s="107"/>
      <c r="J54" s="108"/>
      <c r="K54" s="109"/>
      <c r="L54" s="21" t="s">
        <v>97</v>
      </c>
    </row>
    <row r="55" spans="1:15" x14ac:dyDescent="0.2">
      <c r="A55" s="3">
        <v>42</v>
      </c>
      <c r="B55" s="13" t="s">
        <v>90</v>
      </c>
      <c r="C55" s="13" t="s">
        <v>91</v>
      </c>
      <c r="D55" s="9"/>
      <c r="E55" s="9" t="s">
        <v>13</v>
      </c>
      <c r="F55" s="9">
        <v>1</v>
      </c>
      <c r="G55" s="11">
        <f>490000+150000+410000</f>
        <v>1050000</v>
      </c>
      <c r="H55" s="11">
        <f>F55*G55</f>
        <v>1050000</v>
      </c>
      <c r="I55" s="107"/>
      <c r="J55" s="108"/>
      <c r="K55" s="109"/>
    </row>
    <row r="56" spans="1:15" s="19" customFormat="1" ht="71.099999999999994" customHeight="1" x14ac:dyDescent="0.2">
      <c r="A56" s="3">
        <v>43</v>
      </c>
      <c r="B56" s="20" t="s">
        <v>98</v>
      </c>
      <c r="C56" s="16"/>
      <c r="D56" s="17"/>
      <c r="E56" s="17" t="s">
        <v>13</v>
      </c>
      <c r="F56" s="17">
        <v>1</v>
      </c>
      <c r="G56" s="18">
        <v>310000</v>
      </c>
      <c r="H56" s="18">
        <f t="shared" si="1"/>
        <v>310000</v>
      </c>
      <c r="I56" s="110"/>
      <c r="J56" s="111"/>
      <c r="K56" s="112"/>
    </row>
    <row r="57" spans="1:15" s="19" customFormat="1" ht="71.099999999999994" hidden="1" customHeight="1" x14ac:dyDescent="0.2">
      <c r="A57" s="15">
        <v>74</v>
      </c>
      <c r="B57" s="16"/>
      <c r="C57" s="16"/>
      <c r="D57" s="17"/>
      <c r="E57" s="17" t="s">
        <v>13</v>
      </c>
      <c r="F57" s="17"/>
      <c r="G57" s="18"/>
      <c r="H57" s="18">
        <f t="shared" si="1"/>
        <v>0</v>
      </c>
      <c r="I57" s="110"/>
      <c r="J57" s="111"/>
      <c r="K57" s="112"/>
    </row>
    <row r="58" spans="1:15" s="19" customFormat="1" ht="71.099999999999994" hidden="1" customHeight="1" x14ac:dyDescent="0.2">
      <c r="A58" s="15">
        <v>75</v>
      </c>
      <c r="B58" s="16"/>
      <c r="C58" s="16"/>
      <c r="D58" s="17"/>
      <c r="E58" s="17" t="s">
        <v>13</v>
      </c>
      <c r="F58" s="17"/>
      <c r="G58" s="18"/>
      <c r="H58" s="18">
        <f t="shared" si="1"/>
        <v>0</v>
      </c>
      <c r="I58" s="110"/>
      <c r="J58" s="111"/>
      <c r="K58" s="112"/>
    </row>
    <row r="59" spans="1:15" s="19" customFormat="1" ht="71.099999999999994" hidden="1" customHeight="1" x14ac:dyDescent="0.2">
      <c r="A59" s="15">
        <v>76</v>
      </c>
      <c r="B59" s="16"/>
      <c r="C59" s="16"/>
      <c r="D59" s="17"/>
      <c r="E59" s="17" t="s">
        <v>13</v>
      </c>
      <c r="F59" s="17"/>
      <c r="G59" s="18"/>
      <c r="H59" s="18">
        <f t="shared" si="1"/>
        <v>0</v>
      </c>
      <c r="I59" s="110"/>
      <c r="J59" s="111"/>
      <c r="K59" s="112"/>
    </row>
    <row r="60" spans="1:15" s="19" customFormat="1" ht="71.099999999999994" hidden="1" customHeight="1" x14ac:dyDescent="0.2">
      <c r="A60" s="15">
        <v>77</v>
      </c>
      <c r="B60" s="16"/>
      <c r="C60" s="16"/>
      <c r="D60" s="17"/>
      <c r="E60" s="17" t="s">
        <v>13</v>
      </c>
      <c r="F60" s="17"/>
      <c r="G60" s="18"/>
      <c r="H60" s="18">
        <f t="shared" si="1"/>
        <v>0</v>
      </c>
      <c r="I60" s="110"/>
      <c r="J60" s="111"/>
      <c r="K60" s="112"/>
    </row>
    <row r="61" spans="1:15" s="19" customFormat="1" ht="71.099999999999994" hidden="1" customHeight="1" x14ac:dyDescent="0.2">
      <c r="A61" s="15">
        <v>78</v>
      </c>
      <c r="B61" s="16"/>
      <c r="C61" s="16"/>
      <c r="D61" s="17"/>
      <c r="E61" s="17" t="s">
        <v>13</v>
      </c>
      <c r="F61" s="17"/>
      <c r="G61" s="18"/>
      <c r="H61" s="18">
        <f t="shared" si="1"/>
        <v>0</v>
      </c>
      <c r="I61" s="110"/>
      <c r="J61" s="111"/>
      <c r="K61" s="112"/>
    </row>
    <row r="62" spans="1:15" s="19" customFormat="1" ht="71.099999999999994" hidden="1" customHeight="1" x14ac:dyDescent="0.2">
      <c r="A62" s="15">
        <v>79</v>
      </c>
      <c r="B62" s="16"/>
      <c r="C62" s="16"/>
      <c r="D62" s="17"/>
      <c r="E62" s="17" t="s">
        <v>13</v>
      </c>
      <c r="F62" s="17"/>
      <c r="G62" s="18"/>
      <c r="H62" s="18">
        <f t="shared" si="1"/>
        <v>0</v>
      </c>
      <c r="I62" s="110"/>
      <c r="J62" s="111"/>
      <c r="K62" s="112"/>
    </row>
    <row r="63" spans="1:15" s="19" customFormat="1" ht="71.099999999999994" hidden="1" customHeight="1" x14ac:dyDescent="0.2">
      <c r="A63" s="15">
        <v>80</v>
      </c>
      <c r="B63" s="16"/>
      <c r="C63" s="16"/>
      <c r="D63" s="17"/>
      <c r="E63" s="17" t="s">
        <v>13</v>
      </c>
      <c r="F63" s="17"/>
      <c r="G63" s="18"/>
      <c r="H63" s="18">
        <f t="shared" si="1"/>
        <v>0</v>
      </c>
      <c r="I63" s="110"/>
      <c r="J63" s="111"/>
      <c r="K63" s="112"/>
    </row>
    <row r="64" spans="1:15" s="19" customFormat="1" ht="71.099999999999994" hidden="1" customHeight="1" x14ac:dyDescent="0.2">
      <c r="A64" s="15">
        <v>81</v>
      </c>
      <c r="B64" s="16"/>
      <c r="C64" s="16"/>
      <c r="D64" s="17"/>
      <c r="E64" s="17" t="s">
        <v>13</v>
      </c>
      <c r="F64" s="17"/>
      <c r="G64" s="18"/>
      <c r="H64" s="18">
        <f t="shared" si="1"/>
        <v>0</v>
      </c>
      <c r="I64" s="110"/>
      <c r="J64" s="111"/>
      <c r="K64" s="112"/>
    </row>
    <row r="65" spans="1:11" s="19" customFormat="1" ht="71.099999999999994" hidden="1" customHeight="1" x14ac:dyDescent="0.2">
      <c r="A65" s="15">
        <v>82</v>
      </c>
      <c r="B65" s="16"/>
      <c r="C65" s="16"/>
      <c r="D65" s="17"/>
      <c r="E65" s="17" t="s">
        <v>13</v>
      </c>
      <c r="F65" s="17"/>
      <c r="G65" s="18"/>
      <c r="H65" s="18">
        <f t="shared" si="1"/>
        <v>0</v>
      </c>
      <c r="I65" s="110"/>
      <c r="J65" s="111"/>
      <c r="K65" s="112"/>
    </row>
    <row r="66" spans="1:11" s="19" customFormat="1" ht="71.099999999999994" hidden="1" customHeight="1" x14ac:dyDescent="0.2">
      <c r="A66" s="15">
        <v>83</v>
      </c>
      <c r="B66" s="16"/>
      <c r="C66" s="16"/>
      <c r="D66" s="17"/>
      <c r="E66" s="17" t="s">
        <v>13</v>
      </c>
      <c r="F66" s="17"/>
      <c r="G66" s="18"/>
      <c r="H66" s="18">
        <f t="shared" si="1"/>
        <v>0</v>
      </c>
      <c r="I66" s="110"/>
      <c r="J66" s="111"/>
      <c r="K66" s="112"/>
    </row>
    <row r="67" spans="1:11" s="19" customFormat="1" ht="71.099999999999994" hidden="1" customHeight="1" x14ac:dyDescent="0.2">
      <c r="A67" s="15">
        <v>84</v>
      </c>
      <c r="B67" s="16"/>
      <c r="C67" s="16"/>
      <c r="D67" s="17"/>
      <c r="E67" s="17" t="s">
        <v>13</v>
      </c>
      <c r="F67" s="17"/>
      <c r="G67" s="18"/>
      <c r="H67" s="18">
        <f t="shared" si="1"/>
        <v>0</v>
      </c>
      <c r="I67" s="110"/>
      <c r="J67" s="111"/>
      <c r="K67" s="112"/>
    </row>
    <row r="68" spans="1:11" s="19" customFormat="1" ht="71.099999999999994" hidden="1" customHeight="1" x14ac:dyDescent="0.2">
      <c r="A68" s="15">
        <v>85</v>
      </c>
      <c r="B68" s="16"/>
      <c r="C68" s="16"/>
      <c r="D68" s="17"/>
      <c r="E68" s="17" t="s">
        <v>13</v>
      </c>
      <c r="F68" s="17"/>
      <c r="G68" s="18"/>
      <c r="H68" s="18">
        <f t="shared" si="1"/>
        <v>0</v>
      </c>
      <c r="I68" s="110"/>
      <c r="J68" s="111"/>
      <c r="K68" s="112"/>
    </row>
    <row r="69" spans="1:11" s="19" customFormat="1" ht="71.099999999999994" hidden="1" customHeight="1" x14ac:dyDescent="0.2">
      <c r="A69" s="15">
        <v>86</v>
      </c>
      <c r="B69" s="16"/>
      <c r="C69" s="16"/>
      <c r="D69" s="17"/>
      <c r="E69" s="17" t="s">
        <v>13</v>
      </c>
      <c r="F69" s="17"/>
      <c r="G69" s="18"/>
      <c r="H69" s="18">
        <f t="shared" si="0"/>
        <v>0</v>
      </c>
      <c r="I69" s="110"/>
      <c r="J69" s="111"/>
      <c r="K69" s="112"/>
    </row>
    <row r="70" spans="1:11" s="19" customFormat="1" ht="71.099999999999994" hidden="1" customHeight="1" x14ac:dyDescent="0.2">
      <c r="A70" s="15">
        <v>87</v>
      </c>
      <c r="B70" s="16"/>
      <c r="C70" s="16"/>
      <c r="D70" s="17"/>
      <c r="E70" s="17" t="s">
        <v>13</v>
      </c>
      <c r="F70" s="17"/>
      <c r="G70" s="18"/>
      <c r="H70" s="18">
        <f t="shared" si="0"/>
        <v>0</v>
      </c>
      <c r="I70" s="110"/>
      <c r="J70" s="111"/>
      <c r="K70" s="112"/>
    </row>
    <row r="71" spans="1:11" s="19" customFormat="1" ht="71.099999999999994" hidden="1" customHeight="1" x14ac:dyDescent="0.2">
      <c r="A71" s="15">
        <v>88</v>
      </c>
      <c r="B71" s="16"/>
      <c r="C71" s="16"/>
      <c r="D71" s="17"/>
      <c r="E71" s="17" t="s">
        <v>13</v>
      </c>
      <c r="F71" s="17"/>
      <c r="G71" s="18"/>
      <c r="H71" s="18">
        <f t="shared" si="0"/>
        <v>0</v>
      </c>
      <c r="I71" s="110"/>
      <c r="J71" s="111"/>
      <c r="K71" s="112"/>
    </row>
    <row r="72" spans="1:11" x14ac:dyDescent="0.2">
      <c r="H72" s="6"/>
    </row>
    <row r="73" spans="1:11" ht="60" customHeight="1" x14ac:dyDescent="0.2">
      <c r="D73" s="7"/>
      <c r="E73" s="7"/>
      <c r="F73" s="7"/>
      <c r="G73" s="7"/>
      <c r="H73" s="6"/>
      <c r="I73" s="8" t="s">
        <v>7</v>
      </c>
      <c r="J73" s="103">
        <f>SUM(H14:H71)</f>
        <v>24947116.879999999</v>
      </c>
      <c r="K73" s="103"/>
    </row>
  </sheetData>
  <mergeCells count="65">
    <mergeCell ref="I66:K66"/>
    <mergeCell ref="I67:K67"/>
    <mergeCell ref="I68:K68"/>
    <mergeCell ref="I61:K61"/>
    <mergeCell ref="I62:K62"/>
    <mergeCell ref="I63:K63"/>
    <mergeCell ref="I64:K64"/>
    <mergeCell ref="I65:K65"/>
    <mergeCell ref="I56:K56"/>
    <mergeCell ref="I57:K57"/>
    <mergeCell ref="I58:K58"/>
    <mergeCell ref="I59:K59"/>
    <mergeCell ref="I60:K60"/>
    <mergeCell ref="I51:K51"/>
    <mergeCell ref="I52:K52"/>
    <mergeCell ref="I53:K53"/>
    <mergeCell ref="I54:K54"/>
    <mergeCell ref="I55:K55"/>
    <mergeCell ref="I38:K38"/>
    <mergeCell ref="I39:K39"/>
    <mergeCell ref="I71:K71"/>
    <mergeCell ref="I40:K40"/>
    <mergeCell ref="I41:K41"/>
    <mergeCell ref="I42:K42"/>
    <mergeCell ref="I69:K69"/>
    <mergeCell ref="I70:K70"/>
    <mergeCell ref="I43:K43"/>
    <mergeCell ref="I44:K44"/>
    <mergeCell ref="I45:K45"/>
    <mergeCell ref="I46:K46"/>
    <mergeCell ref="I47:K47"/>
    <mergeCell ref="I48:K48"/>
    <mergeCell ref="I49:K49"/>
    <mergeCell ref="I50:K50"/>
    <mergeCell ref="I33:K33"/>
    <mergeCell ref="I34:K34"/>
    <mergeCell ref="I35:K35"/>
    <mergeCell ref="I36:K36"/>
    <mergeCell ref="I37:K37"/>
    <mergeCell ref="I28:K28"/>
    <mergeCell ref="I29:K29"/>
    <mergeCell ref="I30:K30"/>
    <mergeCell ref="I31:K31"/>
    <mergeCell ref="I32:K32"/>
    <mergeCell ref="J73:K73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I27:K27"/>
    <mergeCell ref="A9:K9"/>
    <mergeCell ref="B12:K12"/>
    <mergeCell ref="H5:K5"/>
    <mergeCell ref="H4:K4"/>
    <mergeCell ref="H3:K3"/>
  </mergeCells>
  <pageMargins left="0.7" right="0.7" top="0.75" bottom="0.75" header="0.3" footer="0.3"/>
  <pageSetup paperSize="9" scale="42" fitToHeight="11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A883-DD70-9043-A127-D485A3954A75}">
  <dimension ref="B2:H199"/>
  <sheetViews>
    <sheetView topLeftCell="A166" zoomScale="140" zoomScaleNormal="140" workbookViewId="0">
      <selection activeCell="C6" sqref="C6:C16"/>
    </sheetView>
  </sheetViews>
  <sheetFormatPr defaultColWidth="11.42578125" defaultRowHeight="12.75" x14ac:dyDescent="0.2"/>
  <cols>
    <col min="2" max="2" width="5.7109375" customWidth="1"/>
    <col min="3" max="3" width="29.7109375" customWidth="1"/>
    <col min="4" max="4" width="27.140625" customWidth="1"/>
    <col min="5" max="5" width="25.42578125" customWidth="1"/>
    <col min="6" max="6" width="20" customWidth="1"/>
  </cols>
  <sheetData>
    <row r="2" spans="2:8" ht="13.5" thickBot="1" x14ac:dyDescent="0.25"/>
    <row r="3" spans="2:8" ht="30.75" thickBot="1" x14ac:dyDescent="0.25">
      <c r="B3" s="117" t="s">
        <v>100</v>
      </c>
      <c r="C3" s="117" t="s">
        <v>101</v>
      </c>
      <c r="D3" s="117" t="s">
        <v>12</v>
      </c>
      <c r="E3" s="117"/>
      <c r="F3" s="117"/>
      <c r="G3" s="25" t="s">
        <v>102</v>
      </c>
      <c r="H3" s="25" t="s">
        <v>103</v>
      </c>
    </row>
    <row r="4" spans="2:8" ht="30.75" thickBot="1" x14ac:dyDescent="0.25">
      <c r="B4" s="117"/>
      <c r="C4" s="117"/>
      <c r="D4" s="25" t="s">
        <v>104</v>
      </c>
      <c r="E4" s="25" t="s">
        <v>105</v>
      </c>
      <c r="F4" s="25" t="s">
        <v>106</v>
      </c>
      <c r="G4" s="25"/>
      <c r="H4" s="25"/>
    </row>
    <row r="5" spans="2:8" ht="15.75" thickBot="1" x14ac:dyDescent="0.25">
      <c r="B5" s="26"/>
      <c r="C5" s="26"/>
      <c r="D5" s="26"/>
      <c r="E5" s="26"/>
      <c r="F5" s="26"/>
      <c r="G5" s="26"/>
      <c r="H5" s="26"/>
    </row>
    <row r="6" spans="2:8" ht="30.75" thickBot="1" x14ac:dyDescent="0.25">
      <c r="B6" s="119">
        <v>1</v>
      </c>
      <c r="C6" s="128" t="s">
        <v>107</v>
      </c>
      <c r="D6" s="27" t="s">
        <v>108</v>
      </c>
      <c r="E6" s="27" t="s">
        <v>109</v>
      </c>
      <c r="F6" s="27" t="s">
        <v>110</v>
      </c>
      <c r="G6" s="113" t="s">
        <v>111</v>
      </c>
      <c r="H6" s="113">
        <f>'Коммерческое предложение'!F14</f>
        <v>16</v>
      </c>
    </row>
    <row r="7" spans="2:8" ht="30.75" thickBot="1" x14ac:dyDescent="0.25">
      <c r="B7" s="119"/>
      <c r="C7" s="128"/>
      <c r="D7" s="27" t="s">
        <v>112</v>
      </c>
      <c r="E7" s="28" t="s">
        <v>113</v>
      </c>
      <c r="F7" s="27" t="s">
        <v>114</v>
      </c>
      <c r="G7" s="113"/>
      <c r="H7" s="113"/>
    </row>
    <row r="8" spans="2:8" ht="30.75" thickBot="1" x14ac:dyDescent="0.25">
      <c r="B8" s="119"/>
      <c r="C8" s="128"/>
      <c r="D8" s="27" t="s">
        <v>115</v>
      </c>
      <c r="E8" s="28" t="s">
        <v>116</v>
      </c>
      <c r="F8" s="27" t="s">
        <v>117</v>
      </c>
      <c r="G8" s="113"/>
      <c r="H8" s="113"/>
    </row>
    <row r="9" spans="2:8" ht="15.75" thickBot="1" x14ac:dyDescent="0.25">
      <c r="B9" s="119"/>
      <c r="C9" s="128"/>
      <c r="D9" s="27" t="s">
        <v>118</v>
      </c>
      <c r="E9" s="28" t="s">
        <v>119</v>
      </c>
      <c r="F9" s="27" t="s">
        <v>120</v>
      </c>
      <c r="G9" s="113"/>
      <c r="H9" s="113"/>
    </row>
    <row r="10" spans="2:8" ht="15.75" thickBot="1" x14ac:dyDescent="0.25">
      <c r="B10" s="119"/>
      <c r="C10" s="128"/>
      <c r="D10" s="27" t="s">
        <v>121</v>
      </c>
      <c r="E10" s="28" t="s">
        <v>122</v>
      </c>
      <c r="F10" s="27" t="s">
        <v>123</v>
      </c>
      <c r="G10" s="113"/>
      <c r="H10" s="113"/>
    </row>
    <row r="11" spans="2:8" ht="30.75" thickBot="1" x14ac:dyDescent="0.25">
      <c r="B11" s="119"/>
      <c r="C11" s="128"/>
      <c r="D11" s="27" t="s">
        <v>124</v>
      </c>
      <c r="E11" s="28" t="s">
        <v>125</v>
      </c>
      <c r="F11" s="27" t="s">
        <v>123</v>
      </c>
      <c r="G11" s="113"/>
      <c r="H11" s="113"/>
    </row>
    <row r="12" spans="2:8" ht="30.75" thickBot="1" x14ac:dyDescent="0.25">
      <c r="B12" s="119"/>
      <c r="C12" s="128"/>
      <c r="D12" s="27" t="s">
        <v>126</v>
      </c>
      <c r="E12" s="28" t="s">
        <v>127</v>
      </c>
      <c r="F12" s="27" t="s">
        <v>128</v>
      </c>
      <c r="G12" s="113"/>
      <c r="H12" s="113"/>
    </row>
    <row r="13" spans="2:8" ht="15.75" thickBot="1" x14ac:dyDescent="0.25">
      <c r="B13" s="119"/>
      <c r="C13" s="128"/>
      <c r="D13" s="27" t="s">
        <v>129</v>
      </c>
      <c r="E13" s="28" t="s">
        <v>235</v>
      </c>
      <c r="F13" s="27" t="s">
        <v>110</v>
      </c>
      <c r="G13" s="113"/>
      <c r="H13" s="113"/>
    </row>
    <row r="14" spans="2:8" ht="15.75" thickBot="1" x14ac:dyDescent="0.25">
      <c r="B14" s="119"/>
      <c r="C14" s="128"/>
      <c r="D14" s="27" t="s">
        <v>130</v>
      </c>
      <c r="E14" s="28" t="s">
        <v>131</v>
      </c>
      <c r="F14" s="27" t="s">
        <v>132</v>
      </c>
      <c r="G14" s="113"/>
      <c r="H14" s="113"/>
    </row>
    <row r="15" spans="2:8" ht="15.75" thickBot="1" x14ac:dyDescent="0.25">
      <c r="B15" s="119"/>
      <c r="C15" s="128"/>
      <c r="D15" s="27" t="s">
        <v>133</v>
      </c>
      <c r="E15" s="27" t="s">
        <v>134</v>
      </c>
      <c r="F15" s="27" t="s">
        <v>135</v>
      </c>
      <c r="G15" s="113"/>
      <c r="H15" s="113"/>
    </row>
    <row r="16" spans="2:8" ht="60.75" thickBot="1" x14ac:dyDescent="0.25">
      <c r="B16" s="119"/>
      <c r="C16" s="128"/>
      <c r="D16" s="27" t="s">
        <v>136</v>
      </c>
      <c r="E16" s="27" t="s">
        <v>137</v>
      </c>
      <c r="F16" s="27"/>
      <c r="G16" s="113"/>
      <c r="H16" s="113"/>
    </row>
    <row r="17" spans="2:8" ht="15.75" thickBot="1" x14ac:dyDescent="0.25">
      <c r="B17" s="119">
        <v>2</v>
      </c>
      <c r="C17" s="130" t="s">
        <v>138</v>
      </c>
      <c r="D17" s="29" t="s">
        <v>139</v>
      </c>
      <c r="E17" s="30" t="s">
        <v>140</v>
      </c>
      <c r="F17" s="31" t="s">
        <v>110</v>
      </c>
      <c r="G17" s="117" t="s">
        <v>111</v>
      </c>
      <c r="H17" s="117">
        <f>'Коммерческое предложение'!F15</f>
        <v>8</v>
      </c>
    </row>
    <row r="18" spans="2:8" ht="30.75" thickBot="1" x14ac:dyDescent="0.25">
      <c r="B18" s="119"/>
      <c r="C18" s="131"/>
      <c r="D18" s="27" t="s">
        <v>112</v>
      </c>
      <c r="E18" s="28" t="s">
        <v>141</v>
      </c>
      <c r="F18" s="27" t="s">
        <v>114</v>
      </c>
      <c r="G18" s="117"/>
      <c r="H18" s="117"/>
    </row>
    <row r="19" spans="2:8" ht="15.75" thickBot="1" x14ac:dyDescent="0.25">
      <c r="B19" s="119"/>
      <c r="C19" s="131"/>
      <c r="D19" s="27" t="s">
        <v>142</v>
      </c>
      <c r="E19" s="28" t="s">
        <v>143</v>
      </c>
      <c r="F19" s="27" t="s">
        <v>117</v>
      </c>
      <c r="G19" s="117"/>
      <c r="H19" s="117"/>
    </row>
    <row r="20" spans="2:8" ht="15.75" thickBot="1" x14ac:dyDescent="0.25">
      <c r="B20" s="119"/>
      <c r="C20" s="131"/>
      <c r="D20" s="27" t="s">
        <v>121</v>
      </c>
      <c r="E20" s="28" t="s">
        <v>144</v>
      </c>
      <c r="F20" s="27" t="s">
        <v>123</v>
      </c>
      <c r="G20" s="117"/>
      <c r="H20" s="117"/>
    </row>
    <row r="21" spans="2:8" ht="15.75" thickBot="1" x14ac:dyDescent="0.25">
      <c r="B21" s="119"/>
      <c r="C21" s="131"/>
      <c r="D21" s="27" t="s">
        <v>118</v>
      </c>
      <c r="E21" s="28" t="s">
        <v>119</v>
      </c>
      <c r="F21" s="27" t="s">
        <v>120</v>
      </c>
      <c r="G21" s="117"/>
      <c r="H21" s="117"/>
    </row>
    <row r="22" spans="2:8" ht="30.75" thickBot="1" x14ac:dyDescent="0.25">
      <c r="B22" s="119"/>
      <c r="C22" s="131"/>
      <c r="D22" s="27" t="s">
        <v>129</v>
      </c>
      <c r="E22" s="28" t="s">
        <v>145</v>
      </c>
      <c r="F22" s="27" t="s">
        <v>110</v>
      </c>
      <c r="G22" s="117"/>
      <c r="H22" s="117"/>
    </row>
    <row r="23" spans="2:8" ht="15.75" thickBot="1" x14ac:dyDescent="0.25">
      <c r="B23" s="119"/>
      <c r="C23" s="131"/>
      <c r="D23" s="27" t="s">
        <v>130</v>
      </c>
      <c r="E23" s="28" t="s">
        <v>146</v>
      </c>
      <c r="F23" s="27" t="s">
        <v>132</v>
      </c>
      <c r="G23" s="117"/>
      <c r="H23" s="117"/>
    </row>
    <row r="24" spans="2:8" ht="15.75" thickBot="1" x14ac:dyDescent="0.25">
      <c r="B24" s="119"/>
      <c r="C24" s="131"/>
      <c r="D24" s="27" t="s">
        <v>133</v>
      </c>
      <c r="E24" s="27" t="s">
        <v>147</v>
      </c>
      <c r="F24" s="27" t="s">
        <v>135</v>
      </c>
      <c r="G24" s="117"/>
      <c r="H24" s="117"/>
    </row>
    <row r="25" spans="2:8" ht="60.75" thickBot="1" x14ac:dyDescent="0.25">
      <c r="B25" s="119"/>
      <c r="C25" s="132"/>
      <c r="D25" s="27" t="s">
        <v>136</v>
      </c>
      <c r="E25" s="27" t="s">
        <v>137</v>
      </c>
      <c r="F25" s="27"/>
      <c r="G25" s="117"/>
      <c r="H25" s="117"/>
    </row>
    <row r="26" spans="2:8" ht="30.75" thickBot="1" x14ac:dyDescent="0.25">
      <c r="B26" s="119">
        <v>3</v>
      </c>
      <c r="C26" s="128" t="s">
        <v>148</v>
      </c>
      <c r="D26" s="28" t="s">
        <v>149</v>
      </c>
      <c r="E26" s="28" t="s">
        <v>238</v>
      </c>
      <c r="F26" s="38" t="s">
        <v>132</v>
      </c>
      <c r="G26" s="113" t="s">
        <v>111</v>
      </c>
      <c r="H26" s="113">
        <f>'Коммерческое предложение'!F16</f>
        <v>4</v>
      </c>
    </row>
    <row r="27" spans="2:8" ht="15.75" thickBot="1" x14ac:dyDescent="0.25">
      <c r="B27" s="119"/>
      <c r="C27" s="128"/>
      <c r="D27" s="27" t="s">
        <v>133</v>
      </c>
      <c r="E27" s="27" t="s">
        <v>239</v>
      </c>
      <c r="F27" s="27" t="s">
        <v>135</v>
      </c>
      <c r="G27" s="113"/>
      <c r="H27" s="113"/>
    </row>
    <row r="28" spans="2:8" ht="15.75" thickBot="1" x14ac:dyDescent="0.25">
      <c r="B28" s="119">
        <v>4</v>
      </c>
      <c r="C28" s="127" t="s">
        <v>150</v>
      </c>
      <c r="D28" s="28" t="s">
        <v>151</v>
      </c>
      <c r="E28" s="28" t="s">
        <v>152</v>
      </c>
      <c r="F28" s="28" t="s">
        <v>153</v>
      </c>
      <c r="G28" s="117" t="s">
        <v>111</v>
      </c>
      <c r="H28" s="117">
        <f>'Коммерческое предложение'!F17</f>
        <v>6</v>
      </c>
    </row>
    <row r="29" spans="2:8" ht="30.75" thickBot="1" x14ac:dyDescent="0.25">
      <c r="B29" s="119"/>
      <c r="C29" s="127"/>
      <c r="D29" s="28" t="s">
        <v>154</v>
      </c>
      <c r="E29" s="28" t="s">
        <v>155</v>
      </c>
      <c r="F29" s="28"/>
      <c r="G29" s="117"/>
      <c r="H29" s="117"/>
    </row>
    <row r="30" spans="2:8" ht="45.75" thickBot="1" x14ac:dyDescent="0.25">
      <c r="B30" s="119"/>
      <c r="C30" s="127"/>
      <c r="D30" s="28" t="s">
        <v>156</v>
      </c>
      <c r="E30" s="28" t="s">
        <v>157</v>
      </c>
      <c r="F30" s="28"/>
      <c r="G30" s="117"/>
      <c r="H30" s="117"/>
    </row>
    <row r="31" spans="2:8" ht="15.75" thickBot="1" x14ac:dyDescent="0.25">
      <c r="B31" s="119"/>
      <c r="C31" s="127"/>
      <c r="D31" s="28" t="s">
        <v>158</v>
      </c>
      <c r="E31" s="28" t="s">
        <v>159</v>
      </c>
      <c r="F31" s="28" t="s">
        <v>160</v>
      </c>
      <c r="G31" s="117"/>
      <c r="H31" s="117"/>
    </row>
    <row r="32" spans="2:8" ht="30.75" thickBot="1" x14ac:dyDescent="0.25">
      <c r="B32" s="119"/>
      <c r="C32" s="127"/>
      <c r="D32" s="28" t="s">
        <v>161</v>
      </c>
      <c r="E32" s="28" t="s">
        <v>162</v>
      </c>
      <c r="F32" s="28" t="s">
        <v>163</v>
      </c>
      <c r="G32" s="117"/>
      <c r="H32" s="117"/>
    </row>
    <row r="33" spans="2:8" ht="30.75" thickBot="1" x14ac:dyDescent="0.25">
      <c r="B33" s="119"/>
      <c r="C33" s="127"/>
      <c r="D33" s="28" t="s">
        <v>164</v>
      </c>
      <c r="E33" s="28">
        <v>2</v>
      </c>
      <c r="F33" s="28" t="s">
        <v>165</v>
      </c>
      <c r="G33" s="117"/>
      <c r="H33" s="117"/>
    </row>
    <row r="34" spans="2:8" ht="30.75" thickBot="1" x14ac:dyDescent="0.25">
      <c r="B34" s="119"/>
      <c r="C34" s="127"/>
      <c r="D34" s="28" t="s">
        <v>166</v>
      </c>
      <c r="E34" s="32" t="s">
        <v>167</v>
      </c>
      <c r="F34" s="28" t="s">
        <v>111</v>
      </c>
      <c r="G34" s="117"/>
      <c r="H34" s="117"/>
    </row>
    <row r="35" spans="2:8" ht="30.75" thickBot="1" x14ac:dyDescent="0.25">
      <c r="B35" s="119"/>
      <c r="C35" s="127"/>
      <c r="D35" s="28" t="s">
        <v>168</v>
      </c>
      <c r="E35" s="28" t="s">
        <v>169</v>
      </c>
      <c r="F35" s="28" t="s">
        <v>123</v>
      </c>
      <c r="G35" s="117"/>
      <c r="H35" s="117"/>
    </row>
    <row r="36" spans="2:8" ht="30.75" thickBot="1" x14ac:dyDescent="0.25">
      <c r="B36" s="119"/>
      <c r="C36" s="127"/>
      <c r="D36" s="28" t="s">
        <v>170</v>
      </c>
      <c r="E36" s="28" t="s">
        <v>159</v>
      </c>
      <c r="F36" s="28" t="s">
        <v>160</v>
      </c>
      <c r="G36" s="117"/>
      <c r="H36" s="117"/>
    </row>
    <row r="37" spans="2:8" ht="30.75" thickBot="1" x14ac:dyDescent="0.25">
      <c r="B37" s="119"/>
      <c r="C37" s="127"/>
      <c r="D37" s="28" t="s">
        <v>171</v>
      </c>
      <c r="E37" s="28" t="s">
        <v>172</v>
      </c>
      <c r="F37" s="28" t="s">
        <v>163</v>
      </c>
      <c r="G37" s="117"/>
      <c r="H37" s="117"/>
    </row>
    <row r="38" spans="2:8" ht="30.75" thickBot="1" x14ac:dyDescent="0.25">
      <c r="B38" s="119"/>
      <c r="C38" s="127"/>
      <c r="D38" s="28" t="s">
        <v>173</v>
      </c>
      <c r="E38" s="28" t="s">
        <v>174</v>
      </c>
      <c r="F38" s="28" t="s">
        <v>111</v>
      </c>
      <c r="G38" s="117"/>
      <c r="H38" s="117"/>
    </row>
    <row r="39" spans="2:8" ht="30.75" thickBot="1" x14ac:dyDescent="0.25">
      <c r="B39" s="119"/>
      <c r="C39" s="127"/>
      <c r="D39" s="28" t="s">
        <v>175</v>
      </c>
      <c r="E39" s="28" t="s">
        <v>176</v>
      </c>
      <c r="F39" s="28" t="s">
        <v>177</v>
      </c>
      <c r="G39" s="117"/>
      <c r="H39" s="117"/>
    </row>
    <row r="40" spans="2:8" ht="75.75" thickBot="1" x14ac:dyDescent="0.25">
      <c r="B40" s="119"/>
      <c r="C40" s="127"/>
      <c r="D40" s="28" t="s">
        <v>178</v>
      </c>
      <c r="E40" s="28" t="s">
        <v>179</v>
      </c>
      <c r="F40" s="28" t="s">
        <v>117</v>
      </c>
      <c r="G40" s="117"/>
      <c r="H40" s="117"/>
    </row>
    <row r="41" spans="2:8" ht="75.75" thickBot="1" x14ac:dyDescent="0.25">
      <c r="B41" s="119"/>
      <c r="C41" s="127"/>
      <c r="D41" s="28" t="s">
        <v>180</v>
      </c>
      <c r="E41" s="28" t="s">
        <v>181</v>
      </c>
      <c r="F41" s="28" t="s">
        <v>117</v>
      </c>
      <c r="G41" s="117"/>
      <c r="H41" s="117"/>
    </row>
    <row r="42" spans="2:8" ht="75.75" thickBot="1" x14ac:dyDescent="0.25">
      <c r="B42" s="119"/>
      <c r="C42" s="127"/>
      <c r="D42" s="28" t="s">
        <v>182</v>
      </c>
      <c r="E42" s="28" t="s">
        <v>183</v>
      </c>
      <c r="F42" s="28" t="s">
        <v>117</v>
      </c>
      <c r="G42" s="117"/>
      <c r="H42" s="117"/>
    </row>
    <row r="43" spans="2:8" ht="75.75" thickBot="1" x14ac:dyDescent="0.25">
      <c r="B43" s="119"/>
      <c r="C43" s="127"/>
      <c r="D43" s="28" t="s">
        <v>184</v>
      </c>
      <c r="E43" s="28" t="s">
        <v>185</v>
      </c>
      <c r="F43" s="28" t="s">
        <v>117</v>
      </c>
      <c r="G43" s="117"/>
      <c r="H43" s="117"/>
    </row>
    <row r="44" spans="2:8" ht="60.75" thickBot="1" x14ac:dyDescent="0.25">
      <c r="B44" s="119"/>
      <c r="C44" s="127"/>
      <c r="D44" s="28" t="s">
        <v>186</v>
      </c>
      <c r="E44" s="33" t="s">
        <v>187</v>
      </c>
      <c r="F44" s="28" t="s">
        <v>114</v>
      </c>
      <c r="G44" s="117"/>
      <c r="H44" s="117"/>
    </row>
    <row r="45" spans="2:8" ht="15.75" thickBot="1" x14ac:dyDescent="0.25">
      <c r="B45" s="119"/>
      <c r="C45" s="127"/>
      <c r="D45" s="28" t="s">
        <v>188</v>
      </c>
      <c r="E45" s="28" t="s">
        <v>189</v>
      </c>
      <c r="F45" s="28" t="s">
        <v>123</v>
      </c>
      <c r="G45" s="117"/>
      <c r="H45" s="117"/>
    </row>
    <row r="46" spans="2:8" ht="15.75" thickBot="1" x14ac:dyDescent="0.25">
      <c r="B46" s="119"/>
      <c r="C46" s="127"/>
      <c r="D46" s="28" t="s">
        <v>190</v>
      </c>
      <c r="E46" s="28" t="s">
        <v>246</v>
      </c>
      <c r="F46" s="28"/>
      <c r="G46" s="117"/>
      <c r="H46" s="117"/>
    </row>
    <row r="47" spans="2:8" ht="30.75" thickBot="1" x14ac:dyDescent="0.25">
      <c r="B47" s="119"/>
      <c r="C47" s="127"/>
      <c r="D47" s="28" t="s">
        <v>191</v>
      </c>
      <c r="E47" s="28" t="s">
        <v>192</v>
      </c>
      <c r="F47" s="28"/>
      <c r="G47" s="117"/>
      <c r="H47" s="117"/>
    </row>
    <row r="48" spans="2:8" ht="30.75" thickBot="1" x14ac:dyDescent="0.25">
      <c r="B48" s="119"/>
      <c r="C48" s="127"/>
      <c r="D48" s="28" t="s">
        <v>193</v>
      </c>
      <c r="E48" s="28" t="s">
        <v>194</v>
      </c>
      <c r="F48" s="28"/>
      <c r="G48" s="117"/>
      <c r="H48" s="117"/>
    </row>
    <row r="49" spans="2:8" ht="30.75" thickBot="1" x14ac:dyDescent="0.25">
      <c r="B49" s="119"/>
      <c r="C49" s="127"/>
      <c r="D49" s="28" t="s">
        <v>195</v>
      </c>
      <c r="E49" s="28" t="s">
        <v>196</v>
      </c>
      <c r="F49" s="28" t="s">
        <v>177</v>
      </c>
      <c r="G49" s="117"/>
      <c r="H49" s="117"/>
    </row>
    <row r="50" spans="2:8" ht="15.75" thickBot="1" x14ac:dyDescent="0.25">
      <c r="B50" s="119"/>
      <c r="C50" s="127"/>
      <c r="D50" s="28" t="s">
        <v>197</v>
      </c>
      <c r="E50" s="28" t="s">
        <v>198</v>
      </c>
      <c r="F50" s="28" t="s">
        <v>199</v>
      </c>
      <c r="G50" s="117"/>
      <c r="H50" s="117"/>
    </row>
    <row r="51" spans="2:8" ht="15.75" thickBot="1" x14ac:dyDescent="0.25">
      <c r="B51" s="119"/>
      <c r="C51" s="127"/>
      <c r="D51" s="28" t="s">
        <v>200</v>
      </c>
      <c r="E51" s="28" t="s">
        <v>201</v>
      </c>
      <c r="F51" s="28" t="s">
        <v>199</v>
      </c>
      <c r="G51" s="117"/>
      <c r="H51" s="117"/>
    </row>
    <row r="52" spans="2:8" ht="15.75" thickBot="1" x14ac:dyDescent="0.25">
      <c r="B52" s="119"/>
      <c r="C52" s="127"/>
      <c r="D52" s="28" t="s">
        <v>202</v>
      </c>
      <c r="E52" s="28" t="s">
        <v>203</v>
      </c>
      <c r="F52" s="28" t="s">
        <v>199</v>
      </c>
      <c r="G52" s="117"/>
      <c r="H52" s="117"/>
    </row>
    <row r="53" spans="2:8" ht="15.75" thickBot="1" x14ac:dyDescent="0.25">
      <c r="B53" s="119"/>
      <c r="C53" s="127"/>
      <c r="D53" s="28" t="s">
        <v>133</v>
      </c>
      <c r="E53" s="28" t="s">
        <v>204</v>
      </c>
      <c r="F53" s="28" t="s">
        <v>205</v>
      </c>
      <c r="G53" s="117"/>
      <c r="H53" s="117"/>
    </row>
    <row r="54" spans="2:8" ht="105.75" thickBot="1" x14ac:dyDescent="0.25">
      <c r="B54" s="119"/>
      <c r="C54" s="127"/>
      <c r="D54" s="28" t="s">
        <v>206</v>
      </c>
      <c r="E54" s="28" t="s">
        <v>207</v>
      </c>
      <c r="F54" s="28"/>
      <c r="G54" s="117"/>
      <c r="H54" s="117"/>
    </row>
    <row r="55" spans="2:8" ht="45.75" thickBot="1" x14ac:dyDescent="0.25">
      <c r="B55" s="119"/>
      <c r="C55" s="127"/>
      <c r="D55" s="28" t="s">
        <v>208</v>
      </c>
      <c r="E55" s="28" t="s">
        <v>207</v>
      </c>
      <c r="F55" s="28"/>
      <c r="G55" s="117"/>
      <c r="H55" s="117"/>
    </row>
    <row r="56" spans="2:8" ht="30.75" thickBot="1" x14ac:dyDescent="0.25">
      <c r="B56" s="119"/>
      <c r="C56" s="127"/>
      <c r="D56" s="28" t="s">
        <v>209</v>
      </c>
      <c r="E56" s="28" t="s">
        <v>207</v>
      </c>
      <c r="F56" s="28"/>
      <c r="G56" s="117"/>
      <c r="H56" s="117"/>
    </row>
    <row r="57" spans="2:8" ht="30.75" thickBot="1" x14ac:dyDescent="0.25">
      <c r="B57" s="119">
        <v>5</v>
      </c>
      <c r="C57" s="120" t="s">
        <v>211</v>
      </c>
      <c r="D57" s="27" t="s">
        <v>108</v>
      </c>
      <c r="E57" s="27" t="s">
        <v>212</v>
      </c>
      <c r="F57" s="27" t="s">
        <v>110</v>
      </c>
      <c r="G57" s="118" t="s">
        <v>111</v>
      </c>
      <c r="H57" s="118">
        <f>'Коммерческое предложение'!F18</f>
        <v>4</v>
      </c>
    </row>
    <row r="58" spans="2:8" ht="15.75" thickBot="1" x14ac:dyDescent="0.25">
      <c r="B58" s="119"/>
      <c r="C58" s="121"/>
      <c r="D58" s="27" t="s">
        <v>210</v>
      </c>
      <c r="E58" s="28" t="s">
        <v>213</v>
      </c>
      <c r="F58" s="28"/>
      <c r="G58" s="122"/>
      <c r="H58" s="122"/>
    </row>
    <row r="59" spans="2:8" ht="30.75" thickBot="1" x14ac:dyDescent="0.25">
      <c r="B59" s="119"/>
      <c r="C59" s="121"/>
      <c r="D59" s="27" t="s">
        <v>112</v>
      </c>
      <c r="E59" s="28" t="s">
        <v>113</v>
      </c>
      <c r="F59" s="27" t="s">
        <v>114</v>
      </c>
      <c r="G59" s="122"/>
      <c r="H59" s="122"/>
    </row>
    <row r="60" spans="2:8" ht="15.75" thickBot="1" x14ac:dyDescent="0.25">
      <c r="B60" s="119"/>
      <c r="C60" s="121"/>
      <c r="D60" s="27" t="s">
        <v>142</v>
      </c>
      <c r="E60" s="28" t="s">
        <v>214</v>
      </c>
      <c r="F60" s="27" t="s">
        <v>117</v>
      </c>
      <c r="G60" s="122"/>
      <c r="H60" s="122"/>
    </row>
    <row r="61" spans="2:8" ht="30.75" thickBot="1" x14ac:dyDescent="0.25">
      <c r="B61" s="119"/>
      <c r="C61" s="121"/>
      <c r="D61" s="27" t="s">
        <v>126</v>
      </c>
      <c r="E61" s="28" t="s">
        <v>215</v>
      </c>
      <c r="F61" s="27" t="s">
        <v>128</v>
      </c>
      <c r="G61" s="122"/>
      <c r="H61" s="122"/>
    </row>
    <row r="62" spans="2:8" ht="15.75" thickBot="1" x14ac:dyDescent="0.25">
      <c r="B62" s="119"/>
      <c r="C62" s="121"/>
      <c r="D62" s="27" t="s">
        <v>121</v>
      </c>
      <c r="E62" s="28" t="s">
        <v>228</v>
      </c>
      <c r="F62" s="27" t="s">
        <v>123</v>
      </c>
      <c r="G62" s="122"/>
      <c r="H62" s="122"/>
    </row>
    <row r="63" spans="2:8" ht="30.75" thickBot="1" x14ac:dyDescent="0.25">
      <c r="B63" s="119"/>
      <c r="C63" s="121"/>
      <c r="D63" s="27" t="s">
        <v>124</v>
      </c>
      <c r="E63" s="28" t="s">
        <v>216</v>
      </c>
      <c r="F63" s="27" t="s">
        <v>123</v>
      </c>
      <c r="G63" s="122"/>
      <c r="H63" s="122"/>
    </row>
    <row r="64" spans="2:8" ht="15.75" thickBot="1" x14ac:dyDescent="0.25">
      <c r="B64" s="119"/>
      <c r="C64" s="121"/>
      <c r="D64" s="27" t="s">
        <v>118</v>
      </c>
      <c r="E64" s="28" t="s">
        <v>119</v>
      </c>
      <c r="F64" s="27" t="s">
        <v>120</v>
      </c>
      <c r="G64" s="122"/>
      <c r="H64" s="122"/>
    </row>
    <row r="65" spans="2:8" ht="15.75" thickBot="1" x14ac:dyDescent="0.25">
      <c r="B65" s="119"/>
      <c r="C65" s="121"/>
      <c r="D65" s="27" t="s">
        <v>129</v>
      </c>
      <c r="E65" s="28" t="s">
        <v>227</v>
      </c>
      <c r="F65" s="27" t="s">
        <v>110</v>
      </c>
      <c r="G65" s="122"/>
      <c r="H65" s="122"/>
    </row>
    <row r="66" spans="2:8" ht="15.75" thickBot="1" x14ac:dyDescent="0.25">
      <c r="B66" s="119"/>
      <c r="C66" s="121"/>
      <c r="D66" s="27" t="s">
        <v>130</v>
      </c>
      <c r="E66" s="28" t="s">
        <v>217</v>
      </c>
      <c r="F66" s="27" t="s">
        <v>132</v>
      </c>
      <c r="G66" s="122"/>
      <c r="H66" s="122"/>
    </row>
    <row r="67" spans="2:8" ht="15.75" thickBot="1" x14ac:dyDescent="0.25">
      <c r="B67" s="119"/>
      <c r="C67" s="121"/>
      <c r="D67" s="27" t="s">
        <v>133</v>
      </c>
      <c r="E67" s="27" t="s">
        <v>218</v>
      </c>
      <c r="F67" s="27" t="s">
        <v>135</v>
      </c>
      <c r="G67" s="123"/>
      <c r="H67" s="123"/>
    </row>
    <row r="68" spans="2:8" ht="15.75" thickBot="1" x14ac:dyDescent="0.25">
      <c r="B68" s="119">
        <v>6</v>
      </c>
      <c r="C68" s="133" t="s">
        <v>219</v>
      </c>
      <c r="D68" s="28" t="s">
        <v>240</v>
      </c>
      <c r="E68" s="28" t="s">
        <v>241</v>
      </c>
      <c r="F68" s="38" t="s">
        <v>132</v>
      </c>
      <c r="G68" s="113" t="s">
        <v>111</v>
      </c>
      <c r="H68" s="113">
        <f>'Коммерческое предложение'!F19</f>
        <v>4</v>
      </c>
    </row>
    <row r="69" spans="2:8" ht="27" customHeight="1" thickBot="1" x14ac:dyDescent="0.25">
      <c r="B69" s="119"/>
      <c r="C69" s="128"/>
      <c r="D69" s="27" t="s">
        <v>133</v>
      </c>
      <c r="E69" s="27" t="s">
        <v>252</v>
      </c>
      <c r="F69" s="27" t="s">
        <v>135</v>
      </c>
      <c r="G69" s="113"/>
      <c r="H69" s="113"/>
    </row>
    <row r="70" spans="2:8" ht="15.75" thickBot="1" x14ac:dyDescent="0.25">
      <c r="B70" s="119">
        <v>7</v>
      </c>
      <c r="C70" s="127" t="s">
        <v>150</v>
      </c>
      <c r="D70" s="28" t="s">
        <v>151</v>
      </c>
      <c r="E70" s="28" t="s">
        <v>152</v>
      </c>
      <c r="F70" s="28" t="s">
        <v>153</v>
      </c>
      <c r="G70" s="117" t="s">
        <v>111</v>
      </c>
      <c r="H70" s="117">
        <f>'Коммерческое предложение'!F20</f>
        <v>6</v>
      </c>
    </row>
    <row r="71" spans="2:8" ht="30.75" thickBot="1" x14ac:dyDescent="0.25">
      <c r="B71" s="119"/>
      <c r="C71" s="127"/>
      <c r="D71" s="28" t="s">
        <v>154</v>
      </c>
      <c r="E71" s="28" t="s">
        <v>155</v>
      </c>
      <c r="F71" s="28"/>
      <c r="G71" s="117"/>
      <c r="H71" s="117"/>
    </row>
    <row r="72" spans="2:8" ht="45.75" thickBot="1" x14ac:dyDescent="0.25">
      <c r="B72" s="119"/>
      <c r="C72" s="127"/>
      <c r="D72" s="28" t="s">
        <v>156</v>
      </c>
      <c r="E72" s="28" t="s">
        <v>157</v>
      </c>
      <c r="F72" s="28"/>
      <c r="G72" s="117"/>
      <c r="H72" s="117"/>
    </row>
    <row r="73" spans="2:8" ht="15.75" thickBot="1" x14ac:dyDescent="0.25">
      <c r="B73" s="119"/>
      <c r="C73" s="127"/>
      <c r="D73" s="28" t="s">
        <v>158</v>
      </c>
      <c r="E73" s="28" t="s">
        <v>159</v>
      </c>
      <c r="F73" s="28" t="s">
        <v>160</v>
      </c>
      <c r="G73" s="117"/>
      <c r="H73" s="117"/>
    </row>
    <row r="74" spans="2:8" ht="30.75" thickBot="1" x14ac:dyDescent="0.25">
      <c r="B74" s="119"/>
      <c r="C74" s="127"/>
      <c r="D74" s="28" t="s">
        <v>161</v>
      </c>
      <c r="E74" s="28" t="s">
        <v>162</v>
      </c>
      <c r="F74" s="28" t="s">
        <v>163</v>
      </c>
      <c r="G74" s="117"/>
      <c r="H74" s="117"/>
    </row>
    <row r="75" spans="2:8" ht="30.75" thickBot="1" x14ac:dyDescent="0.25">
      <c r="B75" s="119"/>
      <c r="C75" s="127"/>
      <c r="D75" s="28" t="s">
        <v>164</v>
      </c>
      <c r="E75" s="28">
        <v>2</v>
      </c>
      <c r="F75" s="28" t="s">
        <v>165</v>
      </c>
      <c r="G75" s="117"/>
      <c r="H75" s="117"/>
    </row>
    <row r="76" spans="2:8" ht="30.75" thickBot="1" x14ac:dyDescent="0.25">
      <c r="B76" s="119"/>
      <c r="C76" s="127"/>
      <c r="D76" s="28" t="s">
        <v>166</v>
      </c>
      <c r="E76" s="32" t="s">
        <v>167</v>
      </c>
      <c r="F76" s="28" t="s">
        <v>111</v>
      </c>
      <c r="G76" s="117"/>
      <c r="H76" s="117"/>
    </row>
    <row r="77" spans="2:8" ht="30.75" thickBot="1" x14ac:dyDescent="0.25">
      <c r="B77" s="119"/>
      <c r="C77" s="127"/>
      <c r="D77" s="28" t="s">
        <v>168</v>
      </c>
      <c r="E77" s="28" t="s">
        <v>169</v>
      </c>
      <c r="F77" s="28" t="s">
        <v>123</v>
      </c>
      <c r="G77" s="117"/>
      <c r="H77" s="117"/>
    </row>
    <row r="78" spans="2:8" ht="30.75" thickBot="1" x14ac:dyDescent="0.25">
      <c r="B78" s="119"/>
      <c r="C78" s="127"/>
      <c r="D78" s="28" t="s">
        <v>170</v>
      </c>
      <c r="E78" s="28" t="s">
        <v>159</v>
      </c>
      <c r="F78" s="28" t="s">
        <v>160</v>
      </c>
      <c r="G78" s="117"/>
      <c r="H78" s="117"/>
    </row>
    <row r="79" spans="2:8" ht="30.75" thickBot="1" x14ac:dyDescent="0.25">
      <c r="B79" s="119"/>
      <c r="C79" s="127"/>
      <c r="D79" s="28" t="s">
        <v>171</v>
      </c>
      <c r="E79" s="28" t="s">
        <v>172</v>
      </c>
      <c r="F79" s="28" t="s">
        <v>163</v>
      </c>
      <c r="G79" s="117"/>
      <c r="H79" s="117"/>
    </row>
    <row r="80" spans="2:8" ht="30.75" thickBot="1" x14ac:dyDescent="0.25">
      <c r="B80" s="119"/>
      <c r="C80" s="127"/>
      <c r="D80" s="28" t="s">
        <v>173</v>
      </c>
      <c r="E80" s="28" t="s">
        <v>174</v>
      </c>
      <c r="F80" s="28" t="s">
        <v>111</v>
      </c>
      <c r="G80" s="117"/>
      <c r="H80" s="117"/>
    </row>
    <row r="81" spans="2:8" ht="30.75" thickBot="1" x14ac:dyDescent="0.25">
      <c r="B81" s="119"/>
      <c r="C81" s="127"/>
      <c r="D81" s="28" t="s">
        <v>175</v>
      </c>
      <c r="E81" s="28" t="s">
        <v>242</v>
      </c>
      <c r="F81" s="28" t="s">
        <v>177</v>
      </c>
      <c r="G81" s="117"/>
      <c r="H81" s="117"/>
    </row>
    <row r="82" spans="2:8" ht="75.75" thickBot="1" x14ac:dyDescent="0.25">
      <c r="B82" s="119"/>
      <c r="C82" s="127"/>
      <c r="D82" s="28" t="s">
        <v>180</v>
      </c>
      <c r="E82" s="28" t="s">
        <v>237</v>
      </c>
      <c r="F82" s="28" t="s">
        <v>117</v>
      </c>
      <c r="G82" s="117"/>
      <c r="H82" s="117"/>
    </row>
    <row r="83" spans="2:8" ht="75.75" thickBot="1" x14ac:dyDescent="0.25">
      <c r="B83" s="119"/>
      <c r="C83" s="127"/>
      <c r="D83" s="28" t="s">
        <v>182</v>
      </c>
      <c r="E83" s="28" t="s">
        <v>236</v>
      </c>
      <c r="F83" s="28" t="s">
        <v>117</v>
      </c>
      <c r="G83" s="117"/>
      <c r="H83" s="117"/>
    </row>
    <row r="84" spans="2:8" ht="75.75" thickBot="1" x14ac:dyDescent="0.25">
      <c r="B84" s="119"/>
      <c r="C84" s="127"/>
      <c r="D84" s="28" t="s">
        <v>184</v>
      </c>
      <c r="E84" s="28" t="s">
        <v>185</v>
      </c>
      <c r="F84" s="28" t="s">
        <v>117</v>
      </c>
      <c r="G84" s="117"/>
      <c r="H84" s="117"/>
    </row>
    <row r="85" spans="2:8" ht="60.75" thickBot="1" x14ac:dyDescent="0.25">
      <c r="B85" s="119"/>
      <c r="C85" s="127"/>
      <c r="D85" s="28" t="s">
        <v>186</v>
      </c>
      <c r="E85" s="33" t="s">
        <v>187</v>
      </c>
      <c r="F85" s="28" t="s">
        <v>114</v>
      </c>
      <c r="G85" s="117"/>
      <c r="H85" s="117"/>
    </row>
    <row r="86" spans="2:8" ht="15.75" thickBot="1" x14ac:dyDescent="0.25">
      <c r="B86" s="119"/>
      <c r="C86" s="127"/>
      <c r="D86" s="28" t="s">
        <v>188</v>
      </c>
      <c r="E86" s="28" t="s">
        <v>249</v>
      </c>
      <c r="F86" s="28" t="s">
        <v>123</v>
      </c>
      <c r="G86" s="117"/>
      <c r="H86" s="117"/>
    </row>
    <row r="87" spans="2:8" ht="15.75" thickBot="1" x14ac:dyDescent="0.25">
      <c r="B87" s="119"/>
      <c r="C87" s="127"/>
      <c r="D87" s="28" t="s">
        <v>190</v>
      </c>
      <c r="E87" s="28" t="s">
        <v>246</v>
      </c>
      <c r="F87" s="28"/>
      <c r="G87" s="117"/>
      <c r="H87" s="117"/>
    </row>
    <row r="88" spans="2:8" ht="30.75" thickBot="1" x14ac:dyDescent="0.25">
      <c r="B88" s="119"/>
      <c r="C88" s="127"/>
      <c r="D88" s="28" t="s">
        <v>191</v>
      </c>
      <c r="E88" s="28" t="s">
        <v>192</v>
      </c>
      <c r="F88" s="28"/>
      <c r="G88" s="117"/>
      <c r="H88" s="117"/>
    </row>
    <row r="89" spans="2:8" ht="15.75" thickBot="1" x14ac:dyDescent="0.25">
      <c r="B89" s="119"/>
      <c r="C89" s="127"/>
      <c r="D89" s="28" t="s">
        <v>193</v>
      </c>
      <c r="E89" s="28" t="s">
        <v>243</v>
      </c>
      <c r="F89" s="28"/>
      <c r="G89" s="117"/>
      <c r="H89" s="117"/>
    </row>
    <row r="90" spans="2:8" ht="30.75" thickBot="1" x14ac:dyDescent="0.25">
      <c r="B90" s="119"/>
      <c r="C90" s="127"/>
      <c r="D90" s="28" t="s">
        <v>195</v>
      </c>
      <c r="E90" s="28" t="s">
        <v>247</v>
      </c>
      <c r="F90" s="28" t="s">
        <v>177</v>
      </c>
      <c r="G90" s="117"/>
      <c r="H90" s="117"/>
    </row>
    <row r="91" spans="2:8" ht="15.75" thickBot="1" x14ac:dyDescent="0.25">
      <c r="B91" s="119"/>
      <c r="C91" s="127"/>
      <c r="D91" s="28" t="s">
        <v>197</v>
      </c>
      <c r="E91" s="28" t="s">
        <v>198</v>
      </c>
      <c r="F91" s="28" t="s">
        <v>199</v>
      </c>
      <c r="G91" s="117"/>
      <c r="H91" s="117"/>
    </row>
    <row r="92" spans="2:8" ht="15.75" thickBot="1" x14ac:dyDescent="0.25">
      <c r="B92" s="119"/>
      <c r="C92" s="127"/>
      <c r="D92" s="28" t="s">
        <v>200</v>
      </c>
      <c r="E92" s="28" t="s">
        <v>245</v>
      </c>
      <c r="F92" s="28" t="s">
        <v>199</v>
      </c>
      <c r="G92" s="117"/>
      <c r="H92" s="117"/>
    </row>
    <row r="93" spans="2:8" ht="15.75" thickBot="1" x14ac:dyDescent="0.25">
      <c r="B93" s="119"/>
      <c r="C93" s="127"/>
      <c r="D93" s="28" t="s">
        <v>202</v>
      </c>
      <c r="E93" s="28" t="s">
        <v>244</v>
      </c>
      <c r="F93" s="28" t="s">
        <v>199</v>
      </c>
      <c r="G93" s="117"/>
      <c r="H93" s="117"/>
    </row>
    <row r="94" spans="2:8" ht="15.75" thickBot="1" x14ac:dyDescent="0.25">
      <c r="B94" s="119"/>
      <c r="C94" s="127"/>
      <c r="D94" s="28" t="s">
        <v>133</v>
      </c>
      <c r="E94" s="28" t="s">
        <v>248</v>
      </c>
      <c r="F94" s="28" t="s">
        <v>205</v>
      </c>
      <c r="G94" s="117"/>
      <c r="H94" s="117"/>
    </row>
    <row r="95" spans="2:8" ht="105.75" thickBot="1" x14ac:dyDescent="0.25">
      <c r="B95" s="119"/>
      <c r="C95" s="127"/>
      <c r="D95" s="28" t="s">
        <v>206</v>
      </c>
      <c r="E95" s="28" t="s">
        <v>207</v>
      </c>
      <c r="F95" s="28"/>
      <c r="G95" s="117"/>
      <c r="H95" s="117"/>
    </row>
    <row r="96" spans="2:8" ht="45.75" thickBot="1" x14ac:dyDescent="0.25">
      <c r="B96" s="119"/>
      <c r="C96" s="127"/>
      <c r="D96" s="28" t="s">
        <v>208</v>
      </c>
      <c r="E96" s="28" t="s">
        <v>207</v>
      </c>
      <c r="F96" s="28"/>
      <c r="G96" s="117"/>
      <c r="H96" s="117"/>
    </row>
    <row r="97" spans="2:8" ht="30.75" thickBot="1" x14ac:dyDescent="0.25">
      <c r="B97" s="119"/>
      <c r="C97" s="127"/>
      <c r="D97" s="28" t="s">
        <v>209</v>
      </c>
      <c r="E97" s="28" t="s">
        <v>207</v>
      </c>
      <c r="F97" s="28"/>
      <c r="G97" s="117"/>
      <c r="H97" s="117"/>
    </row>
    <row r="98" spans="2:8" ht="30.75" thickBot="1" x14ac:dyDescent="0.25">
      <c r="B98" s="119">
        <v>8</v>
      </c>
      <c r="C98" s="120" t="s">
        <v>211</v>
      </c>
      <c r="D98" s="27" t="s">
        <v>108</v>
      </c>
      <c r="E98" s="27" t="s">
        <v>220</v>
      </c>
      <c r="F98" s="27" t="s">
        <v>110</v>
      </c>
      <c r="G98" s="118" t="s">
        <v>111</v>
      </c>
      <c r="H98" s="118">
        <f>'Коммерческое предложение'!F21</f>
        <v>21</v>
      </c>
    </row>
    <row r="99" spans="2:8" ht="15.75" thickBot="1" x14ac:dyDescent="0.25">
      <c r="B99" s="119"/>
      <c r="C99" s="121"/>
      <c r="D99" s="27" t="s">
        <v>210</v>
      </c>
      <c r="E99" s="28" t="s">
        <v>213</v>
      </c>
      <c r="F99" s="28"/>
      <c r="G99" s="122"/>
      <c r="H99" s="122"/>
    </row>
    <row r="100" spans="2:8" ht="30.75" thickBot="1" x14ac:dyDescent="0.25">
      <c r="B100" s="119"/>
      <c r="C100" s="121"/>
      <c r="D100" s="27" t="s">
        <v>112</v>
      </c>
      <c r="E100" s="28" t="s">
        <v>221</v>
      </c>
      <c r="F100" s="27" t="s">
        <v>114</v>
      </c>
      <c r="G100" s="122"/>
      <c r="H100" s="122"/>
    </row>
    <row r="101" spans="2:8" ht="15.75" thickBot="1" x14ac:dyDescent="0.25">
      <c r="B101" s="119"/>
      <c r="C101" s="121"/>
      <c r="D101" s="27" t="s">
        <v>142</v>
      </c>
      <c r="E101" s="28" t="s">
        <v>222</v>
      </c>
      <c r="F101" s="27" t="s">
        <v>117</v>
      </c>
      <c r="G101" s="122"/>
      <c r="H101" s="122"/>
    </row>
    <row r="102" spans="2:8" ht="30.75" thickBot="1" x14ac:dyDescent="0.25">
      <c r="B102" s="119"/>
      <c r="C102" s="121"/>
      <c r="D102" s="27" t="s">
        <v>126</v>
      </c>
      <c r="E102" s="28" t="s">
        <v>215</v>
      </c>
      <c r="F102" s="27" t="s">
        <v>128</v>
      </c>
      <c r="G102" s="122"/>
      <c r="H102" s="122"/>
    </row>
    <row r="103" spans="2:8" ht="15.75" thickBot="1" x14ac:dyDescent="0.25">
      <c r="B103" s="119"/>
      <c r="C103" s="121"/>
      <c r="D103" s="27" t="s">
        <v>121</v>
      </c>
      <c r="E103" s="28" t="s">
        <v>223</v>
      </c>
      <c r="F103" s="27" t="s">
        <v>123</v>
      </c>
      <c r="G103" s="122"/>
      <c r="H103" s="122"/>
    </row>
    <row r="104" spans="2:8" ht="30.75" thickBot="1" x14ac:dyDescent="0.25">
      <c r="B104" s="119"/>
      <c r="C104" s="121"/>
      <c r="D104" s="27" t="s">
        <v>124</v>
      </c>
      <c r="E104" s="28" t="s">
        <v>224</v>
      </c>
      <c r="F104" s="27" t="s">
        <v>123</v>
      </c>
      <c r="G104" s="122"/>
      <c r="H104" s="122"/>
    </row>
    <row r="105" spans="2:8" ht="15.75" thickBot="1" x14ac:dyDescent="0.25">
      <c r="B105" s="119"/>
      <c r="C105" s="121"/>
      <c r="D105" s="27" t="s">
        <v>118</v>
      </c>
      <c r="E105" s="28" t="s">
        <v>119</v>
      </c>
      <c r="F105" s="27" t="s">
        <v>120</v>
      </c>
      <c r="G105" s="122"/>
      <c r="H105" s="122"/>
    </row>
    <row r="106" spans="2:8" ht="15.75" thickBot="1" x14ac:dyDescent="0.25">
      <c r="B106" s="119"/>
      <c r="C106" s="121"/>
      <c r="D106" s="27" t="s">
        <v>129</v>
      </c>
      <c r="E106" s="28" t="s">
        <v>227</v>
      </c>
      <c r="F106" s="27" t="s">
        <v>110</v>
      </c>
      <c r="G106" s="122"/>
      <c r="H106" s="122"/>
    </row>
    <row r="107" spans="2:8" ht="15.75" thickBot="1" x14ac:dyDescent="0.25">
      <c r="B107" s="119"/>
      <c r="C107" s="121"/>
      <c r="D107" s="27" t="s">
        <v>130</v>
      </c>
      <c r="E107" s="28" t="s">
        <v>226</v>
      </c>
      <c r="F107" s="27" t="s">
        <v>132</v>
      </c>
      <c r="G107" s="122"/>
      <c r="H107" s="122"/>
    </row>
    <row r="108" spans="2:8" ht="15.75" thickBot="1" x14ac:dyDescent="0.25">
      <c r="B108" s="119"/>
      <c r="C108" s="121"/>
      <c r="D108" s="27" t="s">
        <v>133</v>
      </c>
      <c r="E108" s="27" t="s">
        <v>225</v>
      </c>
      <c r="F108" s="27" t="s">
        <v>135</v>
      </c>
      <c r="G108" s="123"/>
      <c r="H108" s="123"/>
    </row>
    <row r="109" spans="2:8" ht="15.75" thickBot="1" x14ac:dyDescent="0.25">
      <c r="B109" s="119">
        <v>9</v>
      </c>
      <c r="C109" s="133" t="s">
        <v>219</v>
      </c>
      <c r="D109" s="28" t="s">
        <v>240</v>
      </c>
      <c r="E109" s="28" t="s">
        <v>250</v>
      </c>
      <c r="F109" s="38" t="s">
        <v>132</v>
      </c>
      <c r="G109" s="113" t="s">
        <v>111</v>
      </c>
      <c r="H109" s="113">
        <f>'Коммерческое предложение'!F22</f>
        <v>21</v>
      </c>
    </row>
    <row r="110" spans="2:8" ht="27" customHeight="1" thickBot="1" x14ac:dyDescent="0.25">
      <c r="B110" s="119"/>
      <c r="C110" s="128"/>
      <c r="D110" s="27" t="s">
        <v>133</v>
      </c>
      <c r="E110" s="27" t="s">
        <v>251</v>
      </c>
      <c r="F110" s="27" t="s">
        <v>135</v>
      </c>
      <c r="G110" s="113"/>
      <c r="H110" s="113"/>
    </row>
    <row r="111" spans="2:8" ht="15.75" thickBot="1" x14ac:dyDescent="0.25">
      <c r="B111" s="119">
        <v>10</v>
      </c>
      <c r="C111" s="127" t="s">
        <v>229</v>
      </c>
      <c r="D111" s="28" t="s">
        <v>230</v>
      </c>
      <c r="E111" s="28" t="s">
        <v>234</v>
      </c>
      <c r="F111" s="28" t="s">
        <v>132</v>
      </c>
      <c r="G111" s="113" t="s">
        <v>231</v>
      </c>
      <c r="H111" s="113">
        <f>'Коммерческое предложение'!F23</f>
        <v>4</v>
      </c>
    </row>
    <row r="112" spans="2:8" ht="15.75" thickBot="1" x14ac:dyDescent="0.25">
      <c r="B112" s="119"/>
      <c r="C112" s="127"/>
      <c r="D112" s="28" t="s">
        <v>232</v>
      </c>
      <c r="E112" s="28" t="s">
        <v>253</v>
      </c>
      <c r="F112" s="28" t="s">
        <v>135</v>
      </c>
      <c r="G112" s="113"/>
      <c r="H112" s="113"/>
    </row>
    <row r="113" spans="2:8" ht="15.75" thickBot="1" x14ac:dyDescent="0.25">
      <c r="B113" s="119"/>
      <c r="C113" s="127"/>
      <c r="D113" s="28" t="s">
        <v>233</v>
      </c>
      <c r="E113" s="28" t="s">
        <v>207</v>
      </c>
      <c r="F113" s="34"/>
      <c r="G113" s="113"/>
      <c r="H113" s="113"/>
    </row>
    <row r="114" spans="2:8" ht="30.75" thickBot="1" x14ac:dyDescent="0.25">
      <c r="B114" s="113">
        <v>11</v>
      </c>
      <c r="C114" s="115" t="s">
        <v>254</v>
      </c>
      <c r="D114" s="27" t="s">
        <v>255</v>
      </c>
      <c r="E114" s="27" t="s">
        <v>260</v>
      </c>
      <c r="F114" s="34"/>
      <c r="G114" s="117" t="s">
        <v>256</v>
      </c>
      <c r="H114" s="117">
        <f>'Коммерческое предложение'!F24</f>
        <v>200</v>
      </c>
    </row>
    <row r="115" spans="2:8" ht="45.75" thickBot="1" x14ac:dyDescent="0.25">
      <c r="B115" s="113"/>
      <c r="C115" s="115"/>
      <c r="D115" s="27" t="s">
        <v>257</v>
      </c>
      <c r="E115" s="27" t="s">
        <v>261</v>
      </c>
      <c r="F115" s="34"/>
      <c r="G115" s="117"/>
      <c r="H115" s="117"/>
    </row>
    <row r="116" spans="2:8" ht="15.75" thickBot="1" x14ac:dyDescent="0.25">
      <c r="B116" s="113"/>
      <c r="C116" s="115"/>
      <c r="D116" s="27" t="s">
        <v>258</v>
      </c>
      <c r="E116" s="27" t="s">
        <v>262</v>
      </c>
      <c r="F116" s="34" t="s">
        <v>132</v>
      </c>
      <c r="G116" s="117"/>
      <c r="H116" s="117"/>
    </row>
    <row r="117" spans="2:8" ht="15.75" thickBot="1" x14ac:dyDescent="0.25">
      <c r="B117" s="113"/>
      <c r="C117" s="115"/>
      <c r="D117" s="27" t="s">
        <v>259</v>
      </c>
      <c r="E117" s="27" t="s">
        <v>263</v>
      </c>
      <c r="F117" s="34"/>
      <c r="G117" s="117"/>
      <c r="H117" s="117"/>
    </row>
    <row r="118" spans="2:8" ht="30.75" thickBot="1" x14ac:dyDescent="0.25">
      <c r="B118" s="113">
        <v>12</v>
      </c>
      <c r="C118" s="115" t="s">
        <v>254</v>
      </c>
      <c r="D118" s="27" t="s">
        <v>255</v>
      </c>
      <c r="E118" s="27" t="s">
        <v>260</v>
      </c>
      <c r="F118" s="34"/>
      <c r="G118" s="117" t="s">
        <v>256</v>
      </c>
      <c r="H118" s="117">
        <f>'Коммерческое предложение'!F25</f>
        <v>500</v>
      </c>
    </row>
    <row r="119" spans="2:8" ht="45.75" thickBot="1" x14ac:dyDescent="0.25">
      <c r="B119" s="113"/>
      <c r="C119" s="115"/>
      <c r="D119" s="27" t="s">
        <v>257</v>
      </c>
      <c r="E119" s="27" t="s">
        <v>264</v>
      </c>
      <c r="F119" s="34"/>
      <c r="G119" s="117"/>
      <c r="H119" s="117"/>
    </row>
    <row r="120" spans="2:8" ht="15.75" thickBot="1" x14ac:dyDescent="0.25">
      <c r="B120" s="113"/>
      <c r="C120" s="115"/>
      <c r="D120" s="27" t="s">
        <v>258</v>
      </c>
      <c r="E120" s="27" t="s">
        <v>265</v>
      </c>
      <c r="F120" s="34" t="s">
        <v>132</v>
      </c>
      <c r="G120" s="117"/>
      <c r="H120" s="117"/>
    </row>
    <row r="121" spans="2:8" ht="15.75" thickBot="1" x14ac:dyDescent="0.25">
      <c r="B121" s="113"/>
      <c r="C121" s="115"/>
      <c r="D121" s="27" t="s">
        <v>259</v>
      </c>
      <c r="E121" s="27" t="s">
        <v>263</v>
      </c>
      <c r="F121" s="34"/>
      <c r="G121" s="117"/>
      <c r="H121" s="117"/>
    </row>
    <row r="122" spans="2:8" ht="45.75" thickBot="1" x14ac:dyDescent="0.3">
      <c r="B122" s="40">
        <v>13</v>
      </c>
      <c r="C122" s="41" t="s">
        <v>266</v>
      </c>
      <c r="D122" s="42" t="s">
        <v>255</v>
      </c>
      <c r="E122" s="42" t="s">
        <v>267</v>
      </c>
      <c r="F122" s="43"/>
      <c r="G122" s="44" t="s">
        <v>111</v>
      </c>
      <c r="H122" s="44">
        <f>'Коммерческое предложение'!F26</f>
        <v>100</v>
      </c>
    </row>
    <row r="123" spans="2:8" ht="60.75" thickBot="1" x14ac:dyDescent="0.25">
      <c r="B123" s="113">
        <v>14</v>
      </c>
      <c r="C123" s="115" t="s">
        <v>268</v>
      </c>
      <c r="D123" s="27" t="s">
        <v>255</v>
      </c>
      <c r="E123" s="27" t="s">
        <v>269</v>
      </c>
      <c r="F123" s="34"/>
      <c r="G123" s="117" t="s">
        <v>256</v>
      </c>
      <c r="H123" s="117">
        <f>'Коммерческое предложение'!F27</f>
        <v>400</v>
      </c>
    </row>
    <row r="124" spans="2:8" ht="60.75" thickBot="1" x14ac:dyDescent="0.25">
      <c r="B124" s="113"/>
      <c r="C124" s="115"/>
      <c r="D124" s="27" t="s">
        <v>257</v>
      </c>
      <c r="E124" s="27" t="s">
        <v>272</v>
      </c>
      <c r="F124" s="34"/>
      <c r="G124" s="117"/>
      <c r="H124" s="117"/>
    </row>
    <row r="125" spans="2:8" ht="15.75" thickBot="1" x14ac:dyDescent="0.25">
      <c r="B125" s="113"/>
      <c r="C125" s="115"/>
      <c r="D125" s="27" t="s">
        <v>270</v>
      </c>
      <c r="E125" s="27" t="s">
        <v>273</v>
      </c>
      <c r="F125" s="27" t="s">
        <v>271</v>
      </c>
      <c r="G125" s="117"/>
      <c r="H125" s="117"/>
    </row>
    <row r="126" spans="2:8" ht="15.75" thickBot="1" x14ac:dyDescent="0.25">
      <c r="B126" s="113"/>
      <c r="C126" s="115"/>
      <c r="D126" s="27" t="s">
        <v>258</v>
      </c>
      <c r="E126" s="27" t="s">
        <v>274</v>
      </c>
      <c r="F126" s="34" t="s">
        <v>132</v>
      </c>
      <c r="G126" s="117"/>
      <c r="H126" s="117"/>
    </row>
    <row r="127" spans="2:8" ht="15.75" thickBot="1" x14ac:dyDescent="0.25">
      <c r="B127" s="113"/>
      <c r="C127" s="115"/>
      <c r="D127" s="27" t="s">
        <v>259</v>
      </c>
      <c r="E127" s="27" t="s">
        <v>275</v>
      </c>
      <c r="F127" s="34"/>
      <c r="G127" s="117"/>
      <c r="H127" s="117"/>
    </row>
    <row r="128" spans="2:8" ht="60.75" thickBot="1" x14ac:dyDescent="0.25">
      <c r="B128" s="36">
        <v>15</v>
      </c>
      <c r="C128" s="39" t="s">
        <v>276</v>
      </c>
      <c r="D128" s="27" t="s">
        <v>255</v>
      </c>
      <c r="E128" s="27" t="s">
        <v>277</v>
      </c>
      <c r="F128" s="34"/>
      <c r="G128" s="25" t="s">
        <v>111</v>
      </c>
      <c r="H128" s="25">
        <f>'Коммерческое предложение'!F28</f>
        <v>150</v>
      </c>
    </row>
    <row r="129" spans="2:8" ht="60.75" thickBot="1" x14ac:dyDescent="0.25">
      <c r="B129" s="36">
        <v>16</v>
      </c>
      <c r="C129" s="39" t="s">
        <v>276</v>
      </c>
      <c r="D129" s="27" t="s">
        <v>255</v>
      </c>
      <c r="E129" s="27" t="s">
        <v>37</v>
      </c>
      <c r="F129" s="34"/>
      <c r="G129" s="25" t="s">
        <v>111</v>
      </c>
      <c r="H129" s="25">
        <f>'Коммерческое предложение'!F29</f>
        <v>150</v>
      </c>
    </row>
    <row r="130" spans="2:8" ht="75.75" thickBot="1" x14ac:dyDescent="0.25">
      <c r="B130" s="45">
        <v>17</v>
      </c>
      <c r="C130" s="46" t="s">
        <v>278</v>
      </c>
      <c r="D130" s="47" t="s">
        <v>255</v>
      </c>
      <c r="E130" s="48" t="s">
        <v>279</v>
      </c>
      <c r="G130" s="37" t="s">
        <v>111</v>
      </c>
      <c r="H130" s="37">
        <f>'Коммерческое предложение'!F30</f>
        <v>6</v>
      </c>
    </row>
    <row r="131" spans="2:8" ht="30.75" thickBot="1" x14ac:dyDescent="0.25">
      <c r="B131" s="113">
        <v>18</v>
      </c>
      <c r="C131" s="128" t="s">
        <v>280</v>
      </c>
      <c r="D131" s="27" t="s">
        <v>281</v>
      </c>
      <c r="E131" s="28" t="s">
        <v>282</v>
      </c>
      <c r="F131" s="34"/>
      <c r="G131" s="117" t="s">
        <v>111</v>
      </c>
      <c r="H131" s="117">
        <f>'Коммерческое предложение'!F31</f>
        <v>4</v>
      </c>
    </row>
    <row r="132" spans="2:8" ht="15.75" thickBot="1" x14ac:dyDescent="0.25">
      <c r="B132" s="113"/>
      <c r="C132" s="128"/>
      <c r="D132" s="27" t="s">
        <v>283</v>
      </c>
      <c r="E132" s="27" t="s">
        <v>284</v>
      </c>
      <c r="F132" s="34" t="s">
        <v>135</v>
      </c>
      <c r="G132" s="117"/>
      <c r="H132" s="117"/>
    </row>
    <row r="133" spans="2:8" ht="15.75" thickBot="1" x14ac:dyDescent="0.25">
      <c r="B133" s="113"/>
      <c r="C133" s="128"/>
      <c r="D133" s="27" t="s">
        <v>285</v>
      </c>
      <c r="E133" s="27" t="s">
        <v>152</v>
      </c>
      <c r="F133" s="34" t="s">
        <v>286</v>
      </c>
      <c r="G133" s="117"/>
      <c r="H133" s="117"/>
    </row>
    <row r="134" spans="2:8" ht="15.75" thickBot="1" x14ac:dyDescent="0.25">
      <c r="B134" s="113"/>
      <c r="C134" s="128"/>
      <c r="D134" s="27" t="s">
        <v>287</v>
      </c>
      <c r="E134" s="27" t="s">
        <v>288</v>
      </c>
      <c r="F134" s="34" t="s">
        <v>111</v>
      </c>
      <c r="G134" s="117"/>
      <c r="H134" s="117"/>
    </row>
    <row r="135" spans="2:8" ht="15.75" thickBot="1" x14ac:dyDescent="0.25">
      <c r="B135" s="113"/>
      <c r="C135" s="128"/>
      <c r="D135" s="27" t="s">
        <v>289</v>
      </c>
      <c r="E135" s="27" t="s">
        <v>290</v>
      </c>
      <c r="F135" s="34"/>
      <c r="G135" s="117"/>
      <c r="H135" s="117"/>
    </row>
    <row r="136" spans="2:8" ht="15.75" thickBot="1" x14ac:dyDescent="0.25">
      <c r="B136" s="113"/>
      <c r="C136" s="128"/>
      <c r="D136" s="27" t="s">
        <v>291</v>
      </c>
      <c r="E136" s="27" t="s">
        <v>292</v>
      </c>
      <c r="F136" s="34" t="s">
        <v>293</v>
      </c>
      <c r="G136" s="117"/>
      <c r="H136" s="117"/>
    </row>
    <row r="137" spans="2:8" ht="30.75" thickBot="1" x14ac:dyDescent="0.25">
      <c r="B137" s="113"/>
      <c r="C137" s="128"/>
      <c r="D137" s="27" t="s">
        <v>294</v>
      </c>
      <c r="E137" s="27" t="s">
        <v>295</v>
      </c>
      <c r="F137" s="34"/>
      <c r="G137" s="117"/>
      <c r="H137" s="117"/>
    </row>
    <row r="138" spans="2:8" ht="15.75" thickBot="1" x14ac:dyDescent="0.25">
      <c r="B138" s="113"/>
      <c r="C138" s="128"/>
      <c r="D138" s="27" t="s">
        <v>296</v>
      </c>
      <c r="E138" s="27" t="s">
        <v>297</v>
      </c>
      <c r="F138" s="34" t="s">
        <v>298</v>
      </c>
      <c r="G138" s="117"/>
      <c r="H138" s="117"/>
    </row>
    <row r="139" spans="2:8" ht="15.75" thickBot="1" x14ac:dyDescent="0.25">
      <c r="B139" s="113"/>
      <c r="C139" s="128"/>
      <c r="D139" s="27" t="s">
        <v>299</v>
      </c>
      <c r="E139" s="27" t="s">
        <v>300</v>
      </c>
      <c r="F139" s="34" t="s">
        <v>135</v>
      </c>
      <c r="G139" s="117"/>
      <c r="H139" s="117"/>
    </row>
    <row r="140" spans="2:8" ht="15.75" thickBot="1" x14ac:dyDescent="0.25">
      <c r="B140" s="113"/>
      <c r="C140" s="128"/>
      <c r="D140" s="27" t="s">
        <v>301</v>
      </c>
      <c r="E140" s="27" t="s">
        <v>302</v>
      </c>
      <c r="F140" s="34" t="s">
        <v>303</v>
      </c>
      <c r="G140" s="117"/>
      <c r="H140" s="117"/>
    </row>
    <row r="141" spans="2:8" ht="15.75" thickBot="1" x14ac:dyDescent="0.25">
      <c r="B141" s="113"/>
      <c r="C141" s="128"/>
      <c r="D141" s="27" t="s">
        <v>304</v>
      </c>
      <c r="E141" s="27" t="s">
        <v>207</v>
      </c>
      <c r="F141" s="34"/>
      <c r="G141" s="117"/>
      <c r="H141" s="117"/>
    </row>
    <row r="142" spans="2:8" ht="15.75" thickBot="1" x14ac:dyDescent="0.25">
      <c r="B142" s="113"/>
      <c r="C142" s="128"/>
      <c r="D142" s="27" t="s">
        <v>305</v>
      </c>
      <c r="E142" s="27" t="s">
        <v>207</v>
      </c>
      <c r="F142" s="34"/>
      <c r="G142" s="117"/>
      <c r="H142" s="117"/>
    </row>
    <row r="143" spans="2:8" ht="90.75" thickBot="1" x14ac:dyDescent="0.25">
      <c r="B143" s="113">
        <v>19</v>
      </c>
      <c r="C143" s="128" t="s">
        <v>306</v>
      </c>
      <c r="D143" s="27" t="s">
        <v>255</v>
      </c>
      <c r="E143" s="27" t="s">
        <v>318</v>
      </c>
      <c r="F143" s="34"/>
      <c r="G143" s="117" t="s">
        <v>111</v>
      </c>
      <c r="H143" s="117">
        <f>'Коммерческое предложение'!F32</f>
        <v>1</v>
      </c>
    </row>
    <row r="144" spans="2:8" ht="30.75" thickBot="1" x14ac:dyDescent="0.25">
      <c r="B144" s="113"/>
      <c r="C144" s="128"/>
      <c r="D144" s="27" t="s">
        <v>307</v>
      </c>
      <c r="E144" s="27" t="s">
        <v>308</v>
      </c>
      <c r="F144" s="34" t="s">
        <v>117</v>
      </c>
      <c r="G144" s="117"/>
      <c r="H144" s="117"/>
    </row>
    <row r="145" spans="2:8" ht="45.75" thickBot="1" x14ac:dyDescent="0.25">
      <c r="B145" s="113"/>
      <c r="C145" s="128"/>
      <c r="D145" s="27" t="s">
        <v>309</v>
      </c>
      <c r="E145" s="27" t="s">
        <v>207</v>
      </c>
      <c r="F145" s="34"/>
      <c r="G145" s="117"/>
      <c r="H145" s="117"/>
    </row>
    <row r="146" spans="2:8" ht="15.75" thickBot="1" x14ac:dyDescent="0.25">
      <c r="B146" s="113"/>
      <c r="C146" s="128"/>
      <c r="D146" s="27" t="s">
        <v>310</v>
      </c>
      <c r="E146" s="27" t="s">
        <v>207</v>
      </c>
      <c r="F146" s="34"/>
      <c r="G146" s="117"/>
      <c r="H146" s="117"/>
    </row>
    <row r="147" spans="2:8" ht="15.75" thickBot="1" x14ac:dyDescent="0.25">
      <c r="B147" s="113"/>
      <c r="C147" s="128"/>
      <c r="D147" s="27" t="s">
        <v>311</v>
      </c>
      <c r="E147" s="27" t="s">
        <v>207</v>
      </c>
      <c r="F147" s="34"/>
      <c r="G147" s="117"/>
      <c r="H147" s="117"/>
    </row>
    <row r="148" spans="2:8" ht="15.75" thickBot="1" x14ac:dyDescent="0.25">
      <c r="B148" s="113"/>
      <c r="C148" s="128"/>
      <c r="D148" s="27" t="s">
        <v>312</v>
      </c>
      <c r="E148" s="27" t="s">
        <v>207</v>
      </c>
      <c r="F148" s="34"/>
      <c r="G148" s="117"/>
      <c r="H148" s="117"/>
    </row>
    <row r="149" spans="2:8" ht="30.75" thickBot="1" x14ac:dyDescent="0.25">
      <c r="B149" s="113"/>
      <c r="C149" s="128"/>
      <c r="D149" s="27" t="s">
        <v>313</v>
      </c>
      <c r="E149" s="27" t="s">
        <v>207</v>
      </c>
      <c r="F149" s="34"/>
      <c r="G149" s="117"/>
      <c r="H149" s="117"/>
    </row>
    <row r="150" spans="2:8" ht="15.75" thickBot="1" x14ac:dyDescent="0.25">
      <c r="B150" s="113"/>
      <c r="C150" s="128"/>
      <c r="D150" s="27" t="s">
        <v>314</v>
      </c>
      <c r="E150" s="27" t="s">
        <v>207</v>
      </c>
      <c r="F150" s="34"/>
      <c r="G150" s="117"/>
      <c r="H150" s="117"/>
    </row>
    <row r="151" spans="2:8" ht="16.5" thickBot="1" x14ac:dyDescent="0.3">
      <c r="B151" s="113"/>
      <c r="C151" s="128"/>
      <c r="D151" s="27" t="s">
        <v>315</v>
      </c>
      <c r="E151" s="27" t="s">
        <v>316</v>
      </c>
      <c r="F151" s="49" t="s">
        <v>132</v>
      </c>
      <c r="G151" s="117"/>
      <c r="H151" s="117"/>
    </row>
    <row r="152" spans="2:8" ht="15.75" thickBot="1" x14ac:dyDescent="0.25">
      <c r="B152" s="113"/>
      <c r="C152" s="128"/>
      <c r="D152" s="27" t="s">
        <v>133</v>
      </c>
      <c r="E152" s="27" t="s">
        <v>317</v>
      </c>
      <c r="F152" s="27" t="s">
        <v>205</v>
      </c>
      <c r="G152" s="117"/>
      <c r="H152" s="117"/>
    </row>
    <row r="153" spans="2:8" ht="60.75" thickBot="1" x14ac:dyDescent="0.25">
      <c r="B153" s="36">
        <v>20</v>
      </c>
      <c r="C153" s="39" t="s">
        <v>319</v>
      </c>
      <c r="D153" s="27" t="s">
        <v>255</v>
      </c>
      <c r="E153" s="27" t="s">
        <v>320</v>
      </c>
      <c r="F153" s="34"/>
      <c r="G153" s="25" t="s">
        <v>111</v>
      </c>
      <c r="H153" s="25">
        <f>'Коммерческое предложение'!F33</f>
        <v>8</v>
      </c>
    </row>
    <row r="154" spans="2:8" ht="60.75" thickBot="1" x14ac:dyDescent="0.25">
      <c r="B154" s="36">
        <v>21</v>
      </c>
      <c r="C154" s="39" t="s">
        <v>319</v>
      </c>
      <c r="D154" s="27" t="s">
        <v>255</v>
      </c>
      <c r="E154" s="27" t="s">
        <v>321</v>
      </c>
      <c r="F154" s="34"/>
      <c r="G154" s="25" t="s">
        <v>111</v>
      </c>
      <c r="H154" s="25">
        <f>'Коммерческое предложение'!F34</f>
        <v>4</v>
      </c>
    </row>
    <row r="155" spans="2:8" ht="30.75" thickBot="1" x14ac:dyDescent="0.25">
      <c r="B155" s="36">
        <v>22</v>
      </c>
      <c r="C155" s="39" t="s">
        <v>48</v>
      </c>
      <c r="D155" s="27" t="s">
        <v>255</v>
      </c>
      <c r="E155" s="27" t="s">
        <v>322</v>
      </c>
      <c r="F155" s="34"/>
      <c r="G155" s="25" t="s">
        <v>111</v>
      </c>
      <c r="H155" s="25">
        <f>'Коммерческое предложение'!F35</f>
        <v>16</v>
      </c>
    </row>
    <row r="156" spans="2:8" ht="64.5" thickBot="1" x14ac:dyDescent="0.25">
      <c r="B156" s="36">
        <v>23</v>
      </c>
      <c r="C156" s="69" t="s">
        <v>393</v>
      </c>
      <c r="D156" s="27" t="s">
        <v>255</v>
      </c>
      <c r="E156" s="68" t="s">
        <v>396</v>
      </c>
      <c r="F156" s="34"/>
      <c r="G156" s="25" t="s">
        <v>256</v>
      </c>
      <c r="H156" s="25">
        <f>'Коммерческое предложение'!F36</f>
        <v>150</v>
      </c>
    </row>
    <row r="157" spans="2:8" ht="30.75" thickBot="1" x14ac:dyDescent="0.25">
      <c r="B157" s="36">
        <v>24</v>
      </c>
      <c r="C157" s="35" t="s">
        <v>323</v>
      </c>
      <c r="D157" s="27" t="s">
        <v>255</v>
      </c>
      <c r="E157" s="27" t="s">
        <v>324</v>
      </c>
      <c r="F157" s="34"/>
      <c r="G157" s="25" t="s">
        <v>111</v>
      </c>
      <c r="H157" s="25">
        <f>'Коммерческое предложение'!F37</f>
        <v>2</v>
      </c>
    </row>
    <row r="158" spans="2:8" ht="30.75" thickBot="1" x14ac:dyDescent="0.25">
      <c r="B158" s="36">
        <v>25</v>
      </c>
      <c r="C158" s="35" t="s">
        <v>325</v>
      </c>
      <c r="D158" s="27" t="s">
        <v>255</v>
      </c>
      <c r="E158" s="27" t="s">
        <v>326</v>
      </c>
      <c r="F158" s="34"/>
      <c r="G158" s="25" t="s">
        <v>111</v>
      </c>
      <c r="H158" s="25">
        <f>'Коммерческое предложение'!F38</f>
        <v>2</v>
      </c>
    </row>
    <row r="159" spans="2:8" ht="51.75" thickBot="1" x14ac:dyDescent="0.25">
      <c r="B159" s="36">
        <v>26</v>
      </c>
      <c r="C159" s="67" t="s">
        <v>393</v>
      </c>
      <c r="D159" s="27" t="s">
        <v>255</v>
      </c>
      <c r="E159" s="68" t="s">
        <v>395</v>
      </c>
      <c r="F159" s="34"/>
      <c r="G159" s="25" t="s">
        <v>256</v>
      </c>
      <c r="H159" s="25">
        <f>'Коммерческое предложение'!F39</f>
        <v>200</v>
      </c>
    </row>
    <row r="160" spans="2:8" ht="32.25" thickBot="1" x14ac:dyDescent="0.25">
      <c r="B160" s="36">
        <v>27</v>
      </c>
      <c r="C160" s="50" t="s">
        <v>327</v>
      </c>
      <c r="D160" s="27" t="s">
        <v>255</v>
      </c>
      <c r="E160" s="27" t="s">
        <v>328</v>
      </c>
      <c r="F160" s="34"/>
      <c r="G160" s="25" t="s">
        <v>111</v>
      </c>
      <c r="H160" s="25">
        <f>'Коммерческое предложение'!F40</f>
        <v>12</v>
      </c>
    </row>
    <row r="161" spans="2:8" ht="32.25" thickBot="1" x14ac:dyDescent="0.25">
      <c r="B161" s="36">
        <v>28</v>
      </c>
      <c r="C161" s="50" t="s">
        <v>325</v>
      </c>
      <c r="D161" s="27" t="s">
        <v>255</v>
      </c>
      <c r="E161" s="27" t="s">
        <v>329</v>
      </c>
      <c r="F161" s="34"/>
      <c r="G161" s="25" t="s">
        <v>111</v>
      </c>
      <c r="H161" s="25">
        <f>'Коммерческое предложение'!F41</f>
        <v>12</v>
      </c>
    </row>
    <row r="162" spans="2:8" ht="51.75" thickBot="1" x14ac:dyDescent="0.25">
      <c r="B162" s="45">
        <v>29</v>
      </c>
      <c r="C162" s="67" t="s">
        <v>393</v>
      </c>
      <c r="D162" s="47" t="s">
        <v>255</v>
      </c>
      <c r="E162" s="52" t="s">
        <v>394</v>
      </c>
      <c r="F162" s="51"/>
      <c r="G162" s="37" t="s">
        <v>256</v>
      </c>
      <c r="H162" s="37">
        <f>'Коммерческое предложение'!F42</f>
        <v>100</v>
      </c>
    </row>
    <row r="163" spans="2:8" ht="32.25" thickBot="1" x14ac:dyDescent="0.25">
      <c r="B163" s="36">
        <v>30</v>
      </c>
      <c r="C163" s="50" t="s">
        <v>327</v>
      </c>
      <c r="D163" s="27" t="s">
        <v>255</v>
      </c>
      <c r="E163" s="27" t="s">
        <v>330</v>
      </c>
      <c r="F163" s="34"/>
      <c r="G163" s="25" t="s">
        <v>111</v>
      </c>
      <c r="H163" s="25">
        <f>'Коммерческое предложение'!F43</f>
        <v>4</v>
      </c>
    </row>
    <row r="164" spans="2:8" ht="32.25" thickBot="1" x14ac:dyDescent="0.25">
      <c r="B164" s="36">
        <v>31</v>
      </c>
      <c r="C164" s="50" t="s">
        <v>325</v>
      </c>
      <c r="D164" s="27" t="s">
        <v>255</v>
      </c>
      <c r="E164" s="27" t="s">
        <v>331</v>
      </c>
      <c r="F164" s="34"/>
      <c r="G164" s="25" t="s">
        <v>111</v>
      </c>
      <c r="H164" s="25">
        <f>'Коммерческое предложение'!F44</f>
        <v>4</v>
      </c>
    </row>
    <row r="165" spans="2:8" ht="165.75" thickBot="1" x14ac:dyDescent="0.25">
      <c r="B165" s="36">
        <v>32</v>
      </c>
      <c r="C165" s="35" t="s">
        <v>332</v>
      </c>
      <c r="D165" s="27" t="s">
        <v>255</v>
      </c>
      <c r="E165" s="27" t="s">
        <v>333</v>
      </c>
      <c r="F165" s="34"/>
      <c r="G165" s="25" t="s">
        <v>111</v>
      </c>
      <c r="H165" s="25">
        <f>'Коммерческое предложение'!F45</f>
        <v>2</v>
      </c>
    </row>
    <row r="166" spans="2:8" ht="75.75" thickBot="1" x14ac:dyDescent="0.25">
      <c r="B166" s="45">
        <v>33</v>
      </c>
      <c r="C166" s="53" t="s">
        <v>332</v>
      </c>
      <c r="D166" s="47" t="s">
        <v>255</v>
      </c>
      <c r="E166" s="54" t="s">
        <v>334</v>
      </c>
      <c r="G166" s="37" t="s">
        <v>111</v>
      </c>
      <c r="H166" s="37">
        <f>'Коммерческое предложение'!F46</f>
        <v>4</v>
      </c>
    </row>
    <row r="167" spans="2:8" ht="15.75" thickBot="1" x14ac:dyDescent="0.25">
      <c r="B167" s="113">
        <v>34</v>
      </c>
      <c r="C167" s="129" t="s">
        <v>335</v>
      </c>
      <c r="D167" s="27" t="s">
        <v>255</v>
      </c>
      <c r="E167" s="27" t="s">
        <v>335</v>
      </c>
      <c r="F167" s="34"/>
      <c r="G167" s="117" t="s">
        <v>111</v>
      </c>
      <c r="H167" s="117">
        <f>'Коммерческое предложение'!F47</f>
        <v>1</v>
      </c>
    </row>
    <row r="168" spans="2:8" ht="30.75" thickBot="1" x14ac:dyDescent="0.25">
      <c r="B168" s="113"/>
      <c r="C168" s="115"/>
      <c r="D168" s="27" t="s">
        <v>336</v>
      </c>
      <c r="E168" s="27" t="s">
        <v>343</v>
      </c>
      <c r="F168" s="55" t="s">
        <v>342</v>
      </c>
      <c r="G168" s="117"/>
      <c r="H168" s="117"/>
    </row>
    <row r="169" spans="2:8" ht="15.75" thickBot="1" x14ac:dyDescent="0.25">
      <c r="B169" s="113"/>
      <c r="C169" s="115"/>
      <c r="D169" s="27" t="s">
        <v>337</v>
      </c>
      <c r="E169" s="27" t="s">
        <v>341</v>
      </c>
      <c r="F169" s="27" t="s">
        <v>342</v>
      </c>
      <c r="G169" s="117"/>
      <c r="H169" s="117"/>
    </row>
    <row r="170" spans="2:8" ht="15.75" thickBot="1" x14ac:dyDescent="0.25">
      <c r="B170" s="113"/>
      <c r="C170" s="115"/>
      <c r="D170" s="27" t="s">
        <v>338</v>
      </c>
      <c r="E170" s="27" t="s">
        <v>339</v>
      </c>
      <c r="F170" s="55" t="s">
        <v>340</v>
      </c>
      <c r="G170" s="117"/>
      <c r="H170" s="117"/>
    </row>
    <row r="171" spans="2:8" ht="30.75" thickBot="1" x14ac:dyDescent="0.25">
      <c r="B171" s="119">
        <v>35</v>
      </c>
      <c r="C171" s="127" t="s">
        <v>344</v>
      </c>
      <c r="D171" s="28" t="s">
        <v>345</v>
      </c>
      <c r="E171" s="28" t="s">
        <v>346</v>
      </c>
      <c r="F171" s="27" t="s">
        <v>347</v>
      </c>
      <c r="G171" s="117" t="s">
        <v>111</v>
      </c>
      <c r="H171" s="117">
        <f>'Коммерческое предложение'!F48</f>
        <v>1</v>
      </c>
    </row>
    <row r="172" spans="2:8" ht="15.75" thickBot="1" x14ac:dyDescent="0.25">
      <c r="B172" s="119"/>
      <c r="C172" s="127"/>
      <c r="D172" s="28" t="s">
        <v>348</v>
      </c>
      <c r="E172" s="28" t="s">
        <v>349</v>
      </c>
      <c r="F172" s="27" t="s">
        <v>347</v>
      </c>
      <c r="G172" s="117"/>
      <c r="H172" s="117"/>
    </row>
    <row r="173" spans="2:8" ht="15.75" thickBot="1" x14ac:dyDescent="0.25">
      <c r="B173" s="119"/>
      <c r="C173" s="127"/>
      <c r="D173" s="27" t="s">
        <v>151</v>
      </c>
      <c r="E173" s="28" t="s">
        <v>350</v>
      </c>
      <c r="F173" s="27" t="s">
        <v>110</v>
      </c>
      <c r="G173" s="117"/>
      <c r="H173" s="117"/>
    </row>
    <row r="174" spans="2:8" ht="60.75" thickBot="1" x14ac:dyDescent="0.25">
      <c r="B174" s="119"/>
      <c r="C174" s="127"/>
      <c r="D174" s="28" t="s">
        <v>351</v>
      </c>
      <c r="E174" s="28" t="s">
        <v>352</v>
      </c>
      <c r="F174" s="27" t="s">
        <v>347</v>
      </c>
      <c r="G174" s="117"/>
      <c r="H174" s="117"/>
    </row>
    <row r="175" spans="2:8" ht="15.75" thickBot="1" x14ac:dyDescent="0.25">
      <c r="B175" s="119"/>
      <c r="C175" s="127"/>
      <c r="D175" s="28" t="s">
        <v>353</v>
      </c>
      <c r="E175" s="28" t="s">
        <v>207</v>
      </c>
      <c r="F175" s="34"/>
      <c r="G175" s="117"/>
      <c r="H175" s="117"/>
    </row>
    <row r="176" spans="2:8" ht="30.75" thickBot="1" x14ac:dyDescent="0.25">
      <c r="B176" s="119"/>
      <c r="C176" s="127"/>
      <c r="D176" s="28" t="s">
        <v>354</v>
      </c>
      <c r="E176" s="28" t="s">
        <v>207</v>
      </c>
      <c r="F176" s="34"/>
      <c r="G176" s="117"/>
      <c r="H176" s="117"/>
    </row>
    <row r="177" spans="2:8" ht="105.75" thickBot="1" x14ac:dyDescent="0.25">
      <c r="B177" s="119"/>
      <c r="C177" s="127"/>
      <c r="D177" s="28" t="s">
        <v>355</v>
      </c>
      <c r="E177" s="27" t="s">
        <v>339</v>
      </c>
      <c r="F177" s="27" t="s">
        <v>347</v>
      </c>
      <c r="G177" s="117"/>
      <c r="H177" s="117"/>
    </row>
    <row r="178" spans="2:8" ht="15.75" thickBot="1" x14ac:dyDescent="0.25">
      <c r="B178" s="119"/>
      <c r="C178" s="127"/>
      <c r="D178" s="28" t="s">
        <v>315</v>
      </c>
      <c r="E178" s="28" t="s">
        <v>356</v>
      </c>
      <c r="F178" s="27" t="s">
        <v>132</v>
      </c>
      <c r="G178" s="117"/>
      <c r="H178" s="117"/>
    </row>
    <row r="179" spans="2:8" ht="15.75" thickBot="1" x14ac:dyDescent="0.25">
      <c r="B179" s="119"/>
      <c r="C179" s="127"/>
      <c r="D179" s="28" t="s">
        <v>133</v>
      </c>
      <c r="E179" s="28" t="s">
        <v>357</v>
      </c>
      <c r="F179" s="28" t="s">
        <v>205</v>
      </c>
      <c r="G179" s="117"/>
      <c r="H179" s="117"/>
    </row>
    <row r="180" spans="2:8" ht="45.75" thickBot="1" x14ac:dyDescent="0.25">
      <c r="B180" s="113">
        <v>36</v>
      </c>
      <c r="C180" s="127" t="s">
        <v>358</v>
      </c>
      <c r="D180" s="28" t="s">
        <v>359</v>
      </c>
      <c r="E180" s="28" t="s">
        <v>346</v>
      </c>
      <c r="F180" s="27" t="s">
        <v>347</v>
      </c>
      <c r="G180" s="117" t="s">
        <v>111</v>
      </c>
      <c r="H180" s="117">
        <f>'Коммерческое предложение'!F49</f>
        <v>1</v>
      </c>
    </row>
    <row r="181" spans="2:8" ht="30.75" thickBot="1" x14ac:dyDescent="0.25">
      <c r="B181" s="113"/>
      <c r="C181" s="127"/>
      <c r="D181" s="28" t="s">
        <v>360</v>
      </c>
      <c r="E181" s="28" t="s">
        <v>349</v>
      </c>
      <c r="F181" s="27" t="s">
        <v>347</v>
      </c>
      <c r="G181" s="117"/>
      <c r="H181" s="117"/>
    </row>
    <row r="182" spans="2:8" ht="45.75" thickBot="1" x14ac:dyDescent="0.25">
      <c r="B182" s="113"/>
      <c r="C182" s="127"/>
      <c r="D182" s="27" t="s">
        <v>151</v>
      </c>
      <c r="E182" s="28" t="s">
        <v>361</v>
      </c>
      <c r="F182" s="27" t="s">
        <v>110</v>
      </c>
      <c r="G182" s="117"/>
      <c r="H182" s="117"/>
    </row>
    <row r="183" spans="2:8" ht="60.75" thickBot="1" x14ac:dyDescent="0.25">
      <c r="B183" s="45">
        <v>37</v>
      </c>
      <c r="C183" s="56" t="s">
        <v>362</v>
      </c>
      <c r="D183" s="47" t="s">
        <v>255</v>
      </c>
      <c r="E183" s="54" t="s">
        <v>363</v>
      </c>
      <c r="G183" s="37" t="s">
        <v>111</v>
      </c>
      <c r="H183" s="37">
        <f>'Коммерческое предложение'!F50</f>
        <v>2</v>
      </c>
    </row>
    <row r="184" spans="2:8" ht="15.75" thickBot="1" x14ac:dyDescent="0.25">
      <c r="B184" s="119">
        <v>38</v>
      </c>
      <c r="C184" s="120" t="s">
        <v>364</v>
      </c>
      <c r="D184" s="27" t="s">
        <v>108</v>
      </c>
      <c r="E184" s="27" t="s">
        <v>365</v>
      </c>
      <c r="F184" s="27" t="s">
        <v>110</v>
      </c>
      <c r="G184" s="118" t="s">
        <v>111</v>
      </c>
      <c r="H184" s="118">
        <f>'Коммерческое предложение'!F51</f>
        <v>2</v>
      </c>
    </row>
    <row r="185" spans="2:8" ht="30.75" thickBot="1" x14ac:dyDescent="0.25">
      <c r="B185" s="119"/>
      <c r="C185" s="121"/>
      <c r="D185" s="27" t="s">
        <v>366</v>
      </c>
      <c r="E185" s="28" t="s">
        <v>367</v>
      </c>
      <c r="F185" s="27" t="s">
        <v>117</v>
      </c>
      <c r="G185" s="122"/>
      <c r="H185" s="122"/>
    </row>
    <row r="186" spans="2:8" ht="30.75" thickBot="1" x14ac:dyDescent="0.25">
      <c r="B186" s="119"/>
      <c r="C186" s="121"/>
      <c r="D186" s="27" t="s">
        <v>368</v>
      </c>
      <c r="E186" s="28" t="s">
        <v>207</v>
      </c>
      <c r="F186" s="27"/>
      <c r="G186" s="122"/>
      <c r="H186" s="122"/>
    </row>
    <row r="187" spans="2:8" ht="15.75" thickBot="1" x14ac:dyDescent="0.25">
      <c r="B187" s="119"/>
      <c r="C187" s="121"/>
      <c r="D187" s="27" t="s">
        <v>369</v>
      </c>
      <c r="E187" s="28" t="s">
        <v>370</v>
      </c>
      <c r="F187" s="27" t="s">
        <v>132</v>
      </c>
      <c r="G187" s="122"/>
      <c r="H187" s="122"/>
    </row>
    <row r="188" spans="2:8" ht="15.75" thickBot="1" x14ac:dyDescent="0.25">
      <c r="B188" s="119"/>
      <c r="C188" s="121"/>
      <c r="D188" s="27" t="s">
        <v>133</v>
      </c>
      <c r="E188" s="27" t="s">
        <v>371</v>
      </c>
      <c r="F188" s="27" t="s">
        <v>135</v>
      </c>
      <c r="G188" s="123"/>
      <c r="H188" s="123"/>
    </row>
    <row r="189" spans="2:8" ht="30.75" thickBot="1" x14ac:dyDescent="0.25">
      <c r="B189" s="119">
        <v>39</v>
      </c>
      <c r="C189" s="124" t="s">
        <v>364</v>
      </c>
      <c r="D189" s="27" t="s">
        <v>108</v>
      </c>
      <c r="E189" s="27" t="s">
        <v>372</v>
      </c>
      <c r="F189" s="27" t="s">
        <v>110</v>
      </c>
      <c r="G189" s="118" t="s">
        <v>111</v>
      </c>
      <c r="H189" s="118">
        <f>'Коммерческое предложение'!F52</f>
        <v>2</v>
      </c>
    </row>
    <row r="190" spans="2:8" ht="15.75" thickBot="1" x14ac:dyDescent="0.25">
      <c r="B190" s="119"/>
      <c r="C190" s="125"/>
      <c r="D190" s="27" t="s">
        <v>375</v>
      </c>
      <c r="E190" s="28" t="s">
        <v>376</v>
      </c>
      <c r="F190" s="27" t="s">
        <v>293</v>
      </c>
      <c r="G190" s="122"/>
      <c r="H190" s="122"/>
    </row>
    <row r="191" spans="2:8" ht="45.75" thickBot="1" x14ac:dyDescent="0.25">
      <c r="B191" s="119"/>
      <c r="C191" s="125"/>
      <c r="D191" s="27" t="s">
        <v>377</v>
      </c>
      <c r="E191" s="28" t="s">
        <v>378</v>
      </c>
      <c r="F191" s="27" t="s">
        <v>111</v>
      </c>
      <c r="G191" s="122"/>
      <c r="H191" s="122"/>
    </row>
    <row r="192" spans="2:8" ht="15.75" thickBot="1" x14ac:dyDescent="0.25">
      <c r="B192" s="119"/>
      <c r="C192" s="125"/>
      <c r="D192" s="27" t="s">
        <v>369</v>
      </c>
      <c r="E192" s="28" t="s">
        <v>373</v>
      </c>
      <c r="F192" s="27" t="s">
        <v>132</v>
      </c>
      <c r="G192" s="122"/>
      <c r="H192" s="122"/>
    </row>
    <row r="193" spans="2:8" ht="15.75" thickBot="1" x14ac:dyDescent="0.25">
      <c r="B193" s="119"/>
      <c r="C193" s="126"/>
      <c r="D193" s="27" t="s">
        <v>133</v>
      </c>
      <c r="E193" s="27" t="s">
        <v>374</v>
      </c>
      <c r="F193" s="27" t="s">
        <v>135</v>
      </c>
      <c r="G193" s="123"/>
      <c r="H193" s="123"/>
    </row>
    <row r="194" spans="2:8" ht="90.75" thickBot="1" x14ac:dyDescent="0.25">
      <c r="B194" s="45">
        <v>40</v>
      </c>
      <c r="C194" s="56" t="s">
        <v>379</v>
      </c>
      <c r="D194" s="47" t="s">
        <v>255</v>
      </c>
      <c r="E194" s="54" t="s">
        <v>84</v>
      </c>
      <c r="G194" s="37" t="s">
        <v>111</v>
      </c>
      <c r="H194" s="37">
        <f>'Коммерческое предложение'!F53</f>
        <v>1</v>
      </c>
    </row>
    <row r="195" spans="2:8" ht="90.75" thickBot="1" x14ac:dyDescent="0.25">
      <c r="B195" s="113">
        <v>41</v>
      </c>
      <c r="C195" s="115" t="s">
        <v>380</v>
      </c>
      <c r="D195" s="27" t="s">
        <v>255</v>
      </c>
      <c r="E195" s="27" t="s">
        <v>381</v>
      </c>
      <c r="F195" s="34"/>
      <c r="G195" s="117" t="s">
        <v>256</v>
      </c>
      <c r="H195" s="117">
        <f>'Коммерческое предложение'!F54</f>
        <v>150</v>
      </c>
    </row>
    <row r="196" spans="2:8" ht="15.75" thickBot="1" x14ac:dyDescent="0.25">
      <c r="B196" s="113"/>
      <c r="C196" s="115"/>
      <c r="D196" s="27" t="s">
        <v>382</v>
      </c>
      <c r="E196" s="27" t="s">
        <v>383</v>
      </c>
      <c r="F196" s="34"/>
      <c r="G196" s="117"/>
      <c r="H196" s="117"/>
    </row>
    <row r="197" spans="2:8" ht="15.75" thickBot="1" x14ac:dyDescent="0.25">
      <c r="B197" s="114"/>
      <c r="C197" s="116"/>
      <c r="D197" s="47" t="s">
        <v>258</v>
      </c>
      <c r="E197" s="47" t="s">
        <v>384</v>
      </c>
      <c r="F197" s="51" t="s">
        <v>132</v>
      </c>
      <c r="G197" s="118"/>
      <c r="H197" s="118"/>
    </row>
    <row r="198" spans="2:8" ht="30.75" thickBot="1" x14ac:dyDescent="0.25">
      <c r="B198" s="61">
        <v>42</v>
      </c>
      <c r="C198" s="62" t="s">
        <v>90</v>
      </c>
      <c r="D198" s="63" t="s">
        <v>255</v>
      </c>
      <c r="E198" s="63" t="s">
        <v>385</v>
      </c>
      <c r="F198" s="64"/>
      <c r="G198" s="65" t="s">
        <v>111</v>
      </c>
      <c r="H198" s="65">
        <f>'Коммерческое предложение'!F55</f>
        <v>1</v>
      </c>
    </row>
    <row r="199" spans="2:8" ht="45.75" thickBot="1" x14ac:dyDescent="0.25">
      <c r="B199" s="61">
        <v>43</v>
      </c>
      <c r="C199" s="66" t="s">
        <v>98</v>
      </c>
      <c r="D199" s="63" t="s">
        <v>255</v>
      </c>
      <c r="E199" s="63" t="s">
        <v>386</v>
      </c>
      <c r="F199" s="64"/>
      <c r="G199" s="65" t="s">
        <v>111</v>
      </c>
      <c r="H199" s="65">
        <f>'Коммерческое предложение'!F56</f>
        <v>1</v>
      </c>
    </row>
  </sheetData>
  <mergeCells count="87">
    <mergeCell ref="B111:B113"/>
    <mergeCell ref="C111:C113"/>
    <mergeCell ref="G111:G113"/>
    <mergeCell ref="H111:H113"/>
    <mergeCell ref="B98:B108"/>
    <mergeCell ref="C98:C108"/>
    <mergeCell ref="G98:G108"/>
    <mergeCell ref="H98:H108"/>
    <mergeCell ref="B109:B110"/>
    <mergeCell ref="G109:G110"/>
    <mergeCell ref="C109:C110"/>
    <mergeCell ref="H109:H110"/>
    <mergeCell ref="B68:B69"/>
    <mergeCell ref="C68:C69"/>
    <mergeCell ref="G68:G69"/>
    <mergeCell ref="H68:H69"/>
    <mergeCell ref="B70:B97"/>
    <mergeCell ref="C70:C97"/>
    <mergeCell ref="G70:G97"/>
    <mergeCell ref="H70:H97"/>
    <mergeCell ref="B28:B56"/>
    <mergeCell ref="C28:C56"/>
    <mergeCell ref="G28:G56"/>
    <mergeCell ref="H28:H56"/>
    <mergeCell ref="B57:B67"/>
    <mergeCell ref="C57:C67"/>
    <mergeCell ref="G57:G67"/>
    <mergeCell ref="H57:H67"/>
    <mergeCell ref="C26:C27"/>
    <mergeCell ref="G26:G27"/>
    <mergeCell ref="H26:H27"/>
    <mergeCell ref="B26:B27"/>
    <mergeCell ref="B3:B4"/>
    <mergeCell ref="C3:C4"/>
    <mergeCell ref="D3:F3"/>
    <mergeCell ref="B6:B16"/>
    <mergeCell ref="C6:C16"/>
    <mergeCell ref="G6:G16"/>
    <mergeCell ref="H6:H16"/>
    <mergeCell ref="B17:B25"/>
    <mergeCell ref="C17:C25"/>
    <mergeCell ref="G17:G25"/>
    <mergeCell ref="H17:H25"/>
    <mergeCell ref="B114:B117"/>
    <mergeCell ref="C114:C117"/>
    <mergeCell ref="G114:G117"/>
    <mergeCell ref="H114:H117"/>
    <mergeCell ref="B118:B121"/>
    <mergeCell ref="C118:C121"/>
    <mergeCell ref="G118:G121"/>
    <mergeCell ref="H118:H121"/>
    <mergeCell ref="B123:B127"/>
    <mergeCell ref="C123:C127"/>
    <mergeCell ref="G123:G127"/>
    <mergeCell ref="H123:H127"/>
    <mergeCell ref="B131:B142"/>
    <mergeCell ref="C131:C142"/>
    <mergeCell ref="G131:G142"/>
    <mergeCell ref="H131:H142"/>
    <mergeCell ref="B143:B152"/>
    <mergeCell ref="C143:C152"/>
    <mergeCell ref="G143:G152"/>
    <mergeCell ref="H143:H152"/>
    <mergeCell ref="B167:B170"/>
    <mergeCell ref="C167:C170"/>
    <mergeCell ref="G167:G170"/>
    <mergeCell ref="H167:H170"/>
    <mergeCell ref="B171:B179"/>
    <mergeCell ref="C171:C179"/>
    <mergeCell ref="G171:G179"/>
    <mergeCell ref="H171:H179"/>
    <mergeCell ref="B180:B182"/>
    <mergeCell ref="C180:C182"/>
    <mergeCell ref="G180:G182"/>
    <mergeCell ref="H180:H182"/>
    <mergeCell ref="B195:B197"/>
    <mergeCell ref="C195:C197"/>
    <mergeCell ref="G195:G197"/>
    <mergeCell ref="H195:H197"/>
    <mergeCell ref="B184:B188"/>
    <mergeCell ref="C184:C188"/>
    <mergeCell ref="G184:G188"/>
    <mergeCell ref="H184:H188"/>
    <mergeCell ref="B189:B193"/>
    <mergeCell ref="C189:C193"/>
    <mergeCell ref="G189:G193"/>
    <mergeCell ref="H189:H193"/>
  </mergeCell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Обоснование</vt:lpstr>
      <vt:lpstr>Коммерческое предложение</vt:lpstr>
      <vt:lpstr>ТЗ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2024-07-23T10:18:00Z</cp:lastPrinted>
  <dcterms:created xsi:type="dcterms:W3CDTF">2015-12-08T11:37:51Z</dcterms:created>
  <dcterms:modified xsi:type="dcterms:W3CDTF">2024-10-23T13:36:24Z</dcterms:modified>
</cp:coreProperties>
</file>