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au-fs02\Аппарат управления\Задачи\Закупки\ГУП РК КРЫМЭНЕРГО\2024\ЗК\СП Шмыгленко\Вакуумный реклоузер 35 кВ - 26 575 240,02 руб\публикация\"/>
    </mc:Choice>
  </mc:AlternateContent>
  <bookViews>
    <workbookView xWindow="0" yWindow="0" windowWidth="24000" windowHeight="9735" tabRatio="727"/>
  </bookViews>
  <sheets>
    <sheet name="НМЦД" sheetId="7" r:id="rId1"/>
    <sheet name="НМЦК проектно-сметным методом" sheetId="4" state="hidden" r:id="rId2"/>
  </sheets>
  <externalReferences>
    <externalReference r:id="rId3"/>
  </externalReferences>
  <definedNames>
    <definedName name="_xlnm._FilterDatabase" localSheetId="0" hidden="1">НМЦД!$A$5:$J$9</definedName>
    <definedName name="anscount" hidden="1">2</definedName>
    <definedName name="limcount" hidden="1">2</definedName>
    <definedName name="sencount" hidden="1">4</definedName>
    <definedName name="Единицы">#REF!</definedName>
    <definedName name="Миллионы">#REF!</definedName>
    <definedName name="_xlnm.Print_Area" localSheetId="0">НМЦД!$A$1:$J$9</definedName>
    <definedName name="Рубли">#REF!</definedName>
    <definedName name="Тысячи">#REF!</definedName>
    <definedName name="Формула">#REF!</definedName>
    <definedName name="ЧислоПрописью">TRIM(INDEX([0]!Миллионы,MOD(TRUNC([1]прописью!XFD1/1000000),1000000)+1)&amp;" "&amp;INDEX([0]!Тысячи,MOD(TRUNC([1]прописью!XFD1/1000),1000)+1)&amp;" "&amp;INDEX([0]!Единицы,MOD([1]прописью!XFD1,1000)+1))</definedName>
  </definedNames>
  <calcPr calcId="152511"/>
</workbook>
</file>

<file path=xl/calcChain.xml><?xml version="1.0" encoding="utf-8"?>
<calcChain xmlns="http://schemas.openxmlformats.org/spreadsheetml/2006/main">
  <c r="I6" i="7" l="1"/>
  <c r="H6" i="7" s="1"/>
  <c r="J6" i="7" l="1"/>
  <c r="J7" i="7" l="1"/>
</calcChain>
</file>

<file path=xl/sharedStrings.xml><?xml version="1.0" encoding="utf-8"?>
<sst xmlns="http://schemas.openxmlformats.org/spreadsheetml/2006/main" count="21" uniqueCount="20">
  <si>
    <t>Объект закупки</t>
  </si>
  <si>
    <t>№ п/п</t>
  </si>
  <si>
    <t>Предмет закупки:</t>
  </si>
  <si>
    <t>Источник финансирования:</t>
  </si>
  <si>
    <t>Кол-во</t>
  </si>
  <si>
    <t>Ед. изм.</t>
  </si>
  <si>
    <t>шт</t>
  </si>
  <si>
    <t xml:space="preserve">Расчёт НМЦД             </t>
  </si>
  <si>
    <t>Расчет цены за единицу товара/работы/ услуги</t>
  </si>
  <si>
    <t xml:space="preserve">Коэффициент вариации цен (%) </t>
  </si>
  <si>
    <t xml:space="preserve">    Расчет начальной (максимальной) цены договора осуществляется в валюте – российский рубль и использует формулы вычисления коэффициента вариации цен, средней цены за единицу товара на основании Технического задания.</t>
  </si>
  <si>
    <t>Вакуумный реклоузер 35 кВ</t>
  </si>
  <si>
    <t xml:space="preserve">    Начальная (максимальная) цена договора определена в соответствии с требованиями Федерального закона от 18.07.2011 №223-ФЗ "О закупках товаров, работ, услуг отдельными видами юридических лиц" и Приложения №1 к Положению о закупке товаров, работ, услуг ГУП РК «Крымэнерго». Используемый метод: метод сопоставимых рыночных цен (анализа рынка). Коэффициент вариации не превышает 33%, что свидетельствует об однородности совокупности значений, используемых в расчете.</t>
  </si>
  <si>
    <t>ИП 2025</t>
  </si>
  <si>
    <t>Часть V. Обоснование начальной (максимальной) цены договора</t>
  </si>
  <si>
    <t>В результате проведения анализа рынка начальная (максимальная) цена договора составляет :</t>
  </si>
  <si>
    <r>
      <t xml:space="preserve">   В результате определения методом сопоставимых рыночных цен (анализа рынка), начальная (максимальная) цена договора составляет </t>
    </r>
    <r>
      <rPr>
        <b/>
        <sz val="12"/>
        <rFont val="Times New Roman"/>
        <family val="1"/>
        <charset val="204"/>
      </rPr>
      <t xml:space="preserve">26 575 240,02 руб. </t>
    </r>
    <r>
      <rPr>
        <sz val="12"/>
        <rFont val="Times New Roman"/>
        <family val="1"/>
        <charset val="204"/>
      </rPr>
      <t xml:space="preserve"> (двадцать шесть миллионов пятьсот семьдесят пять тысяч двести сорок рублей 02 коп.) и включает в себя все затраты, накладные расходы, налоги , пошлины, страхование и прочие сборы, которые исполнитель договора должен оплачивать в соответствии с условиями договора или на иных основаниях.</t>
    </r>
  </si>
  <si>
    <r>
      <t xml:space="preserve">Источник ценовой информации 1                  </t>
    </r>
    <r>
      <rPr>
        <sz val="10"/>
        <rFont val="Times New Roman"/>
        <family val="1"/>
        <charset val="204"/>
      </rPr>
      <t xml:space="preserve">  (№ PNP_P_240108-01.01 от 09.10.2024г.)</t>
    </r>
  </si>
  <si>
    <r>
      <t xml:space="preserve">Источник ценовой информации 2                  </t>
    </r>
    <r>
      <rPr>
        <sz val="10"/>
        <rFont val="Times New Roman"/>
        <family val="1"/>
        <charset val="204"/>
      </rPr>
      <t xml:space="preserve">  (№ 650/24-61 от 11.10.2024г.)</t>
    </r>
  </si>
  <si>
    <r>
      <t xml:space="preserve">Источник ценовой информации 3                   </t>
    </r>
    <r>
      <rPr>
        <sz val="10"/>
        <rFont val="Times New Roman"/>
        <family val="1"/>
        <charset val="204"/>
      </rPr>
      <t>(№ ТМР772400381 от 14.10.2024г.</t>
    </r>
    <r>
      <rPr>
        <b/>
        <sz val="10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</si>
</sst>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2"/>
      <color theme="10"/>
      <name val="Arial Narrow"/>
      <family val="2"/>
      <charset val="204"/>
    </font>
    <font>
      <sz val="10"/>
      <name val="MS Sans Serif"/>
      <family val="2"/>
    </font>
    <font>
      <u/>
      <sz val="11"/>
      <color theme="10"/>
      <name val="Calibri"/>
      <family val="2"/>
      <charset val="204"/>
    </font>
    <font>
      <sz val="8"/>
      <name val="Helv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>
      <alignment horizontal="left"/>
    </xf>
  </cellStyleXfs>
  <cellXfs count="19">
    <xf numFmtId="0" fontId="0" fillId="0" borderId="0" xfId="0"/>
    <xf numFmtId="4" fontId="0" fillId="0" borderId="0" xfId="0" applyNumberFormat="1" applyFill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4" fontId="4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4" fontId="6" fillId="0" borderId="0" xfId="0" applyNumberFormat="1" applyFont="1" applyFill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4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justify" vertical="center" wrapText="1"/>
    </xf>
    <xf numFmtId="4" fontId="5" fillId="0" borderId="1" xfId="0" applyNumberFormat="1" applyFont="1" applyFill="1" applyBorder="1" applyAlignment="1">
      <alignment horizontal="justify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4" fontId="6" fillId="0" borderId="0" xfId="0" applyNumberFormat="1" applyFont="1" applyFill="1" applyAlignment="1">
      <alignment horizontal="center" vertical="center" wrapText="1"/>
    </xf>
  </cellXfs>
  <cellStyles count="7">
    <cellStyle name="Currency_TapePivot" xfId="3"/>
    <cellStyle name="Normal_ALLOC1" xfId="4"/>
    <cellStyle name="Гиперссылка 2" xfId="2"/>
    <cellStyle name="Гиперссылка 3" xfId="5"/>
    <cellStyle name="Обычный" xfId="0" builtinId="0"/>
    <cellStyle name="Обычный 2" xfId="1"/>
    <cellStyle name="Обычный 3" xfId="6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E6E2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evc\AppData\Local\Temp\_summa_propisyu_1_formuloy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писью"/>
      <sheetName val="служ"/>
      <sheetName val="EXCEL2.RU"/>
      <sheetName val="EXCEL2.RU (2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zoomScaleNormal="100" workbookViewId="0">
      <selection activeCell="K16" sqref="K16"/>
    </sheetView>
  </sheetViews>
  <sheetFormatPr defaultRowHeight="15" x14ac:dyDescent="0.25"/>
  <cols>
    <col min="1" max="1" width="4.85546875" style="1" customWidth="1"/>
    <col min="2" max="2" width="59.42578125" style="1" customWidth="1"/>
    <col min="3" max="3" width="6.28515625" style="1" customWidth="1"/>
    <col min="4" max="4" width="7.42578125" style="1" customWidth="1"/>
    <col min="5" max="5" width="20.140625" style="1" customWidth="1"/>
    <col min="6" max="7" width="18.85546875" style="1" customWidth="1"/>
    <col min="8" max="8" width="12" style="1" customWidth="1"/>
    <col min="9" max="9" width="14.140625" style="1" customWidth="1"/>
    <col min="10" max="10" width="17.5703125" style="1" customWidth="1"/>
    <col min="11" max="11" width="3.28515625" style="1" customWidth="1"/>
    <col min="12" max="12" width="17.7109375" style="1" customWidth="1"/>
    <col min="13" max="16384" width="9.140625" style="1"/>
  </cols>
  <sheetData>
    <row r="1" spans="1:21" ht="20.100000000000001" customHeight="1" x14ac:dyDescent="0.25">
      <c r="A1" s="13" t="s">
        <v>14</v>
      </c>
      <c r="B1" s="13"/>
      <c r="C1" s="13"/>
      <c r="D1" s="13"/>
      <c r="E1" s="13"/>
      <c r="F1" s="13"/>
      <c r="G1" s="13"/>
      <c r="H1" s="13"/>
      <c r="I1" s="13"/>
      <c r="J1" s="13"/>
    </row>
    <row r="2" spans="1:21" ht="19.5" customHeight="1" x14ac:dyDescent="0.25">
      <c r="A2" s="12" t="s">
        <v>2</v>
      </c>
      <c r="B2" s="12"/>
      <c r="C2" s="12" t="s">
        <v>11</v>
      </c>
      <c r="D2" s="12"/>
      <c r="E2" s="12"/>
      <c r="F2" s="12"/>
      <c r="G2" s="12"/>
      <c r="H2" s="12"/>
      <c r="I2" s="12"/>
      <c r="J2" s="12"/>
    </row>
    <row r="3" spans="1:21" ht="19.5" customHeight="1" x14ac:dyDescent="0.25">
      <c r="A3" s="12" t="s">
        <v>3</v>
      </c>
      <c r="B3" s="12"/>
      <c r="C3" s="12" t="s">
        <v>13</v>
      </c>
      <c r="D3" s="12"/>
      <c r="E3" s="12"/>
      <c r="F3" s="12"/>
      <c r="G3" s="12"/>
      <c r="H3" s="12"/>
      <c r="I3" s="12"/>
      <c r="J3" s="12"/>
    </row>
    <row r="4" spans="1:21" ht="63.75" customHeight="1" x14ac:dyDescent="0.25">
      <c r="A4" s="10" t="s">
        <v>12</v>
      </c>
      <c r="B4" s="10"/>
      <c r="C4" s="10"/>
      <c r="D4" s="10"/>
      <c r="E4" s="10"/>
      <c r="F4" s="10"/>
      <c r="G4" s="10"/>
      <c r="H4" s="10"/>
      <c r="I4" s="10"/>
      <c r="J4" s="10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s="18" customFormat="1" ht="60" customHeight="1" x14ac:dyDescent="0.25">
      <c r="A5" s="14" t="s">
        <v>1</v>
      </c>
      <c r="B5" s="14" t="s">
        <v>0</v>
      </c>
      <c r="C5" s="14" t="s">
        <v>5</v>
      </c>
      <c r="D5" s="14" t="s">
        <v>4</v>
      </c>
      <c r="E5" s="15" t="s">
        <v>17</v>
      </c>
      <c r="F5" s="15" t="s">
        <v>18</v>
      </c>
      <c r="G5" s="15" t="s">
        <v>19</v>
      </c>
      <c r="H5" s="16" t="s">
        <v>9</v>
      </c>
      <c r="I5" s="17" t="s">
        <v>8</v>
      </c>
      <c r="J5" s="17" t="s">
        <v>7</v>
      </c>
    </row>
    <row r="6" spans="1:21" s="4" customFormat="1" ht="29.25" customHeight="1" x14ac:dyDescent="0.25">
      <c r="A6" s="7">
        <v>1</v>
      </c>
      <c r="B6" s="8" t="s">
        <v>11</v>
      </c>
      <c r="C6" s="7" t="s">
        <v>6</v>
      </c>
      <c r="D6" s="6">
        <v>6</v>
      </c>
      <c r="E6" s="2">
        <v>4166120</v>
      </c>
      <c r="F6" s="2">
        <v>4545360</v>
      </c>
      <c r="G6" s="2">
        <v>4576140</v>
      </c>
      <c r="H6" s="2">
        <f>(STDEV(E6:G6)/I6)*100</f>
        <v>5.1557522612270477</v>
      </c>
      <c r="I6" s="2">
        <f>IFERROR(ROUND(AVERAGE(E6:G6),2),0)</f>
        <v>4429206.67</v>
      </c>
      <c r="J6" s="2">
        <f>ROUND(I6*D6,2)</f>
        <v>26575240.02</v>
      </c>
    </row>
    <row r="7" spans="1:21" s="4" customFormat="1" ht="21.75" customHeight="1" x14ac:dyDescent="0.25">
      <c r="A7" s="9" t="s">
        <v>15</v>
      </c>
      <c r="B7" s="9"/>
      <c r="C7" s="9"/>
      <c r="D7" s="9"/>
      <c r="E7" s="9"/>
      <c r="F7" s="9"/>
      <c r="G7" s="9"/>
      <c r="H7" s="9"/>
      <c r="I7" s="9"/>
      <c r="J7" s="3">
        <f>SUM(J6:J6)</f>
        <v>26575240.02</v>
      </c>
    </row>
    <row r="8" spans="1:21" s="4" customFormat="1" ht="32.25" customHeight="1" x14ac:dyDescent="0.25">
      <c r="A8" s="10" t="s">
        <v>10</v>
      </c>
      <c r="B8" s="10"/>
      <c r="C8" s="10"/>
      <c r="D8" s="10"/>
      <c r="E8" s="10"/>
      <c r="F8" s="10"/>
      <c r="G8" s="10"/>
      <c r="H8" s="10"/>
      <c r="I8" s="10"/>
      <c r="J8" s="10"/>
    </row>
    <row r="9" spans="1:21" s="4" customFormat="1" ht="50.25" customHeight="1" x14ac:dyDescent="0.25">
      <c r="A9" s="11" t="s">
        <v>16</v>
      </c>
      <c r="B9" s="11"/>
      <c r="C9" s="11"/>
      <c r="D9" s="11"/>
      <c r="E9" s="11"/>
      <c r="F9" s="11"/>
      <c r="G9" s="11"/>
      <c r="H9" s="11"/>
      <c r="I9" s="11"/>
      <c r="J9" s="11"/>
    </row>
  </sheetData>
  <autoFilter ref="A5:J9"/>
  <mergeCells count="9">
    <mergeCell ref="A7:I7"/>
    <mergeCell ref="A8:J8"/>
    <mergeCell ref="A9:J9"/>
    <mergeCell ref="A1:J1"/>
    <mergeCell ref="A4:J4"/>
    <mergeCell ref="A2:B2"/>
    <mergeCell ref="A3:B3"/>
    <mergeCell ref="C2:J2"/>
    <mergeCell ref="C3:J3"/>
  </mergeCells>
  <conditionalFormatting sqref="H6">
    <cfRule type="cellIs" dxfId="0" priority="11" operator="greaterThan">
      <formula>33</formula>
    </cfRule>
    <cfRule type="cellIs" priority="12" operator="greaterThan">
      <formula>33</formula>
    </cfRule>
  </conditionalFormatting>
  <pageMargins left="0.23622047244094491" right="0.23622047244094491" top="0.35433070866141736" bottom="0.35433070866141736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НМЦД</vt:lpstr>
      <vt:lpstr>НМЦК проектно-сметным методом</vt:lpstr>
      <vt:lpstr>НМЦД!Область_печати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MaltsevaLA</dc:creator>
  <cp:lastModifiedBy>Нагорная Татьяна Михайловна</cp:lastModifiedBy>
  <cp:lastPrinted>2024-10-22T08:49:01Z</cp:lastPrinted>
  <dcterms:created xsi:type="dcterms:W3CDTF">2013-12-17T05:16:41Z</dcterms:created>
  <dcterms:modified xsi:type="dcterms:W3CDTF">2024-11-01T10:32:33Z</dcterms:modified>
</cp:coreProperties>
</file>