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Закупки 223 на 2024 год\291. Поставка мазута топочного 100_ЭА не СМП_Торги82\"/>
    </mc:Choice>
  </mc:AlternateContent>
  <bookViews>
    <workbookView xWindow="270" yWindow="570" windowWidth="18735" windowHeight="11010"/>
  </bookViews>
  <sheets>
    <sheet name="Лист1" sheetId="2" r:id="rId1"/>
  </sheets>
  <definedNames>
    <definedName name="_GoBack" localSheetId="0">Лист1!#REF!</definedName>
    <definedName name="_xlnm.Print_Area" localSheetId="0">Лист1!$A$1:$T$17</definedName>
  </definedNames>
  <calcPr calcId="162913" iterateDelta="1E-4"/>
</workbook>
</file>

<file path=xl/calcChain.xml><?xml version="1.0" encoding="utf-8"?>
<calcChain xmlns="http://schemas.openxmlformats.org/spreadsheetml/2006/main">
  <c r="J8" i="2" l="1"/>
  <c r="K8" i="2" l="1"/>
  <c r="M8" i="2" l="1"/>
  <c r="L8" i="2" l="1"/>
  <c r="M9" i="2" l="1"/>
  <c r="C4" i="2" l="1"/>
</calcChain>
</file>

<file path=xl/sharedStrings.xml><?xml version="1.0" encoding="utf-8"?>
<sst xmlns="http://schemas.openxmlformats.org/spreadsheetml/2006/main" count="30" uniqueCount="30">
  <si>
    <t>Основные характеристики объекта закупки</t>
  </si>
  <si>
    <t xml:space="preserve">Используемый метод определения НМЦД с обоснованием: 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</si>
  <si>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</si>
  <si>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</si>
  <si>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</si>
  <si>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</si>
  <si>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измерения</t>
  </si>
  <si>
    <t>Количество (объем)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</si>
  <si>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</si>
  <si>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</si>
  <si>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Средняя арифметическая величина цены единицы продукции изм. с округлением (руб.)</t>
  </si>
  <si>
    <t>ИТОГО: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</si>
  <si>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</si>
  <si>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№2, (руб.) </t>
  </si>
  <si>
    <t xml:space="preserve">Цена единицы продукции, указанная в источнике №3, (руб.) </t>
  </si>
  <si>
    <t>НМЦД  с учетом округления цены за единицу (руб.)</t>
  </si>
  <si>
    <t xml:space="preserve">Цена единицы продукции, указанная в источнике №4, (руб.) </t>
  </si>
  <si>
    <t>т</t>
  </si>
  <si>
    <t>Мазут топочный 100</t>
  </si>
  <si>
    <t>Обоснование начальной (максимальной) цены договора
Поставка мазута топочного 100</t>
  </si>
  <si>
    <t>Мазут топочный 100, ГОСТ и технические характеристики согласно технического задания</t>
  </si>
  <si>
    <t xml:space="preserve">Цена единицы продукции, указанная в источнике №5, (руб.) </t>
  </si>
  <si>
    <t>Метод сопоставимых рыночных цен (анализа рынка)
Начальная (максимальная) цена договора определена методом сопоставимых рыночных цен (анализ рынка) и включает в себя: 
все расходы, связанные с поставкой Товара, предусмотренные настоящим Договором в полном объеме, страхование, транспортных расходов, уплату таможенных пошлин, налогов, сборов и других обязательных платежей.</t>
  </si>
  <si>
    <t>24.10.2024 г.</t>
  </si>
  <si>
    <t>Номер исходящего запроса:  04-46/12086 от 14.10.2024г.</t>
  </si>
  <si>
    <t>Входящий  номер коммерческого предложения, источник №1 04/04-46/12086/1169 от 24.10.2024г. на 1 листе;</t>
  </si>
  <si>
    <t>Входящий  номер коммерческого предложения, источник №2 04/04-46/12086/1170 от 24.10.2024г. на 1 листе;</t>
  </si>
  <si>
    <t>Входящий  номер коммерческого предложения, источник №3 04/04-46/12086/1171 от 24.10.2024г. на 1 листе;</t>
  </si>
  <si>
    <t>Входящий  номер коммерческого предложения, источник №4 04/04-46/12086/1172 от 24.10.2024г. на 1 листе;</t>
  </si>
  <si>
    <t>Входящий  номер коммерческого предложения, источник №5 04/04-46/12086/1173 от 24.10.2024г. на 1 листе;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</si>
</sst>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2" x14ac:knownFonts="1"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top" wrapText="1"/>
    </xf>
    <xf numFmtId="0" fontId="18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vertical="center" wrapText="1"/>
    </xf>
    <xf numFmtId="4" fontId="18" fillId="0" borderId="10" xfId="0" applyNumberFormat="1" applyFont="1" applyFill="1" applyBorder="1" applyAlignment="1">
      <alignment horizontal="center" vertical="center"/>
    </xf>
    <xf numFmtId="4" fontId="19" fillId="0" borderId="10" xfId="0" applyNumberFormat="1" applyFont="1" applyBorder="1" applyAlignment="1">
      <alignment horizontal="right" vertical="center"/>
    </xf>
    <xf numFmtId="4" fontId="19" fillId="0" borderId="10" xfId="0" applyNumberFormat="1" applyFont="1" applyBorder="1"/>
    <xf numFmtId="0" fontId="20" fillId="0" borderId="10" xfId="0" applyFont="1" applyFill="1" applyBorder="1" applyAlignment="1">
      <alignment horizontal="center" vertical="top" wrapText="1"/>
    </xf>
    <xf numFmtId="4" fontId="20" fillId="0" borderId="10" xfId="0" applyNumberFormat="1" applyFont="1" applyFill="1" applyBorder="1" applyAlignment="1">
      <alignment horizontal="right" vertical="center"/>
    </xf>
    <xf numFmtId="0" fontId="18" fillId="0" borderId="0" xfId="0" applyFont="1" applyFill="1"/>
    <xf numFmtId="0" fontId="18" fillId="0" borderId="15" xfId="0" applyFont="1" applyBorder="1" applyAlignment="1">
      <alignment horizontal="center" vertical="top" wrapTex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165" fontId="18" fillId="0" borderId="10" xfId="42" applyNumberFormat="1" applyFont="1" applyFill="1" applyBorder="1" applyAlignment="1">
      <alignment horizontal="center" vertical="center" wrapText="1"/>
    </xf>
    <xf numFmtId="165" fontId="18" fillId="0" borderId="12" xfId="4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165" fontId="18" fillId="0" borderId="11" xfId="43" applyFont="1" applyBorder="1" applyAlignment="1">
      <alignment horizontal="left" vertical="center"/>
    </xf>
    <xf numFmtId="165" fontId="18" fillId="0" borderId="13" xfId="43" applyFont="1" applyBorder="1" applyAlignment="1">
      <alignment horizontal="left" vertical="center"/>
    </xf>
    <xf numFmtId="165" fontId="18" fillId="0" borderId="12" xfId="43" applyFont="1" applyBorder="1" applyAlignment="1">
      <alignment horizontal="left" vertical="center"/>
    </xf>
    <xf numFmtId="14" fontId="18" fillId="0" borderId="11" xfId="0" applyNumberFormat="1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" xfId="42" builtinId="4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3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zoomScale="80" zoomScaleNormal="80" zoomScaleSheetLayoutView="70" workbookViewId="0">
      <pane ySplit="7" topLeftCell="A11" activePane="bottomLeft" state="frozen"/>
      <selection pane="bottomLeft" activeCell="M7" sqref="M7"/>
    </sheetView>
  </sheetViews>
  <sheetFormatPr defaultRowHeight="18.75" customHeight="1" x14ac:dyDescent="0.3"/>
  <cols>
    <col min="1" max="1" width="6.140625" style="1" customWidth="1"/>
    <col min="2" max="2" width="64" style="1" customWidth="1"/>
    <col min="3" max="3" width="9.42578125" style="1" customWidth="1"/>
    <col min="4" max="4" width="11.42578125" style="1" bestFit="1" customWidth="1"/>
    <col min="5" max="8" width="18.5703125" style="1" customWidth="1"/>
    <col min="9" max="9" width="18.140625" style="1" bestFit="1" customWidth="1"/>
    <col min="10" max="10" width="18.7109375" style="1" customWidth="1"/>
    <col min="11" max="11" width="17.140625" style="1" customWidth="1"/>
    <col min="12" max="12" width="14.7109375" style="1" bestFit="1" customWidth="1"/>
    <col min="13" max="13" width="26.28515625" style="1" customWidth="1"/>
    <col min="14" max="15" width="9.140625" style="1" hidden="1" customWidth="1"/>
    <col min="16" max="16" width="0.140625" style="1" hidden="1" customWidth="1"/>
    <col min="17" max="18" width="9.140625" style="1" hidden="1" customWidth="1"/>
    <col min="19" max="19" width="2.5703125" style="1" customWidth="1"/>
    <col min="20" max="20" width="5" style="1" customWidth="1"/>
    <col min="21" max="16384" width="9.140625" style="1"/>
  </cols>
  <sheetData>
    <row r="1" spans="1:13" ht="39" customHeight="1" x14ac:dyDescent="0.3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18.75" customHeight="1" x14ac:dyDescent="0.3">
      <c r="A2" s="18" t="s">
        <v>0</v>
      </c>
      <c r="B2" s="19"/>
      <c r="C2" s="20" t="s">
        <v>20</v>
      </c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3" ht="96.75" customHeight="1" x14ac:dyDescent="0.3">
      <c r="A3" s="23" t="s">
        <v>1</v>
      </c>
      <c r="B3" s="24"/>
      <c r="C3" s="25" t="s">
        <v>22</v>
      </c>
      <c r="D3" s="26"/>
      <c r="E3" s="26"/>
      <c r="F3" s="26"/>
      <c r="G3" s="26"/>
      <c r="H3" s="26"/>
      <c r="I3" s="26"/>
      <c r="J3" s="26"/>
      <c r="K3" s="26"/>
      <c r="L3" s="26"/>
      <c r="M3" s="27"/>
    </row>
    <row r="4" spans="1:13" ht="18.75" customHeight="1" x14ac:dyDescent="0.3">
      <c r="A4" s="28" t="s">
        <v>2</v>
      </c>
      <c r="B4" s="29"/>
      <c r="C4" s="30" t="str">
        <f>M9&amp;" руб. (расчет приложен в виде отдельной таблицы)"</f>
        <v>171892941 руб. (расчет приложен в виде отдельной таблицы)</v>
      </c>
      <c r="D4" s="31"/>
      <c r="E4" s="31"/>
      <c r="F4" s="31"/>
      <c r="G4" s="31"/>
      <c r="H4" s="31"/>
      <c r="I4" s="31"/>
      <c r="J4" s="31"/>
      <c r="K4" s="31"/>
      <c r="L4" s="31"/>
      <c r="M4" s="32"/>
    </row>
    <row r="5" spans="1:13" ht="18.75" customHeight="1" x14ac:dyDescent="0.3">
      <c r="A5" s="18" t="s">
        <v>3</v>
      </c>
      <c r="B5" s="19"/>
      <c r="C5" s="33" t="s">
        <v>23</v>
      </c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s="3" customFormat="1" ht="30.75" customHeight="1" x14ac:dyDescent="0.25">
      <c r="A6" s="36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194.25" customHeight="1" x14ac:dyDescent="0.3">
      <c r="A7" s="2"/>
      <c r="B7" s="5" t="s">
        <v>5</v>
      </c>
      <c r="C7" s="4" t="s">
        <v>6</v>
      </c>
      <c r="D7" s="12" t="s">
        <v>7</v>
      </c>
      <c r="E7" s="12" t="s">
        <v>12</v>
      </c>
      <c r="F7" s="2" t="s">
        <v>13</v>
      </c>
      <c r="G7" s="2" t="s">
        <v>14</v>
      </c>
      <c r="H7" s="2" t="s">
        <v>16</v>
      </c>
      <c r="I7" s="2" t="s">
        <v>21</v>
      </c>
      <c r="J7" s="9" t="s">
        <v>10</v>
      </c>
      <c r="K7" s="2" t="s">
        <v>8</v>
      </c>
      <c r="L7" s="2" t="s">
        <v>9</v>
      </c>
      <c r="M7" s="2" t="s">
        <v>15</v>
      </c>
    </row>
    <row r="8" spans="1:13" x14ac:dyDescent="0.3">
      <c r="A8" s="14">
        <v>1</v>
      </c>
      <c r="B8" s="13" t="s">
        <v>18</v>
      </c>
      <c r="C8" s="14" t="s">
        <v>17</v>
      </c>
      <c r="D8" s="14">
        <v>3300</v>
      </c>
      <c r="E8" s="15">
        <v>53300</v>
      </c>
      <c r="F8" s="16">
        <v>57000</v>
      </c>
      <c r="G8" s="16">
        <v>60000</v>
      </c>
      <c r="H8" s="16">
        <v>45143.85</v>
      </c>
      <c r="I8" s="15">
        <v>45000</v>
      </c>
      <c r="J8" s="10">
        <f>ROUND(AVERAGE(E8:I8),2)</f>
        <v>52088.77</v>
      </c>
      <c r="K8" s="6">
        <f>STDEV(E8,I8,G8,F8)</f>
        <v>6490.184897212097</v>
      </c>
      <c r="L8" s="6">
        <f>K8/J8*100</f>
        <v>12.459854393206246</v>
      </c>
      <c r="M8" s="7">
        <f>ROUND(D8*J8,2)</f>
        <v>171892941</v>
      </c>
    </row>
    <row r="9" spans="1:13" ht="15.75" customHeight="1" x14ac:dyDescent="0.3">
      <c r="A9" s="39" t="s">
        <v>11</v>
      </c>
      <c r="B9" s="40"/>
      <c r="C9" s="40"/>
      <c r="D9" s="40"/>
      <c r="E9" s="41"/>
      <c r="F9" s="41"/>
      <c r="G9" s="41"/>
      <c r="H9" s="41"/>
      <c r="I9" s="41"/>
      <c r="J9" s="41"/>
      <c r="K9" s="41"/>
      <c r="L9" s="42"/>
      <c r="M9" s="8">
        <f>SUM(M8:M8)</f>
        <v>171892941</v>
      </c>
    </row>
    <row r="10" spans="1:13" ht="18.75" customHeight="1" x14ac:dyDescent="0.3">
      <c r="B10" s="11" t="s">
        <v>24</v>
      </c>
      <c r="C10" s="11"/>
      <c r="D10" s="11"/>
      <c r="E10" s="11"/>
      <c r="F10" s="11"/>
      <c r="G10" s="11"/>
      <c r="H10" s="11"/>
      <c r="I10" s="11"/>
      <c r="J10" s="11"/>
    </row>
    <row r="11" spans="1:13" ht="18.75" customHeight="1" x14ac:dyDescent="0.3">
      <c r="B11" s="11" t="s">
        <v>25</v>
      </c>
      <c r="C11" s="11"/>
      <c r="D11" s="11"/>
      <c r="E11" s="11"/>
      <c r="F11" s="11"/>
      <c r="G11" s="11"/>
      <c r="H11" s="11"/>
      <c r="I11" s="11"/>
      <c r="J11" s="11"/>
    </row>
    <row r="12" spans="1:13" ht="18.75" customHeight="1" x14ac:dyDescent="0.3">
      <c r="B12" s="11" t="s">
        <v>26</v>
      </c>
      <c r="C12" s="11"/>
      <c r="D12" s="11"/>
      <c r="E12" s="11"/>
      <c r="F12" s="11"/>
      <c r="G12" s="11"/>
      <c r="H12" s="11"/>
      <c r="I12" s="11"/>
      <c r="J12" s="11"/>
    </row>
    <row r="13" spans="1:13" ht="18.75" customHeight="1" x14ac:dyDescent="0.3">
      <c r="B13" s="11" t="s">
        <v>27</v>
      </c>
      <c r="C13" s="11"/>
      <c r="D13" s="11"/>
      <c r="E13" s="11"/>
      <c r="F13" s="11"/>
      <c r="G13" s="11"/>
      <c r="H13" s="11"/>
      <c r="I13" s="11"/>
      <c r="J13" s="11"/>
    </row>
    <row r="14" spans="1:13" ht="18.75" customHeight="1" x14ac:dyDescent="0.3">
      <c r="B14" s="11" t="s">
        <v>28</v>
      </c>
      <c r="C14" s="11"/>
      <c r="D14" s="11"/>
      <c r="E14" s="11"/>
      <c r="F14" s="11"/>
      <c r="G14" s="11"/>
      <c r="H14" s="11"/>
      <c r="I14" s="11"/>
      <c r="J14" s="11"/>
    </row>
    <row r="15" spans="1:13" ht="18.75" customHeight="1" x14ac:dyDescent="0.3">
      <c r="B15" s="11" t="s">
        <v>29</v>
      </c>
      <c r="C15" s="11"/>
      <c r="D15" s="11"/>
      <c r="E15" s="11"/>
      <c r="F15" s="11"/>
      <c r="G15" s="11"/>
      <c r="H15" s="11"/>
      <c r="I15" s="11"/>
      <c r="J15" s="11"/>
    </row>
    <row r="16" spans="1:13" s="11" customFormat="1" ht="18.75" customHeight="1" x14ac:dyDescent="0.3"/>
    <row r="17" s="11" customFormat="1" ht="18.75" customHeight="1" x14ac:dyDescent="0.3"/>
  </sheetData>
  <mergeCells count="11">
    <mergeCell ref="A1:L1"/>
    <mergeCell ref="A2:B2"/>
    <mergeCell ref="C2:M2"/>
    <mergeCell ref="A3:B3"/>
    <mergeCell ref="C3:M3"/>
    <mergeCell ref="A4:B4"/>
    <mergeCell ref="C4:M4"/>
    <mergeCell ref="A5:B5"/>
    <mergeCell ref="C5:M5"/>
    <mergeCell ref="A6:M6"/>
    <mergeCell ref="A9:L9"/>
  </mergeCells>
  <pageMargins left="0" right="0" top="0" bottom="0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Богатырёва Анастасия Андреевна</cp:lastModifiedBy>
  <cp:lastPrinted>2024-10-28T13:30:56Z</cp:lastPrinted>
  <dcterms:created xsi:type="dcterms:W3CDTF">2017-07-07T10:59:11Z</dcterms:created>
  <dcterms:modified xsi:type="dcterms:W3CDTF">2024-11-12T11:51:04Z</dcterms:modified>
</cp:coreProperties>
</file>