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codeName="ЭтаКнига" defaultThemeVersion="124226"/>
  <bookViews>
    <workbookView xWindow="-15" yWindow="-15" windowWidth="14400" windowHeight="12735"/>
  </bookViews>
  <sheets>
    <sheet name="Электротехническое оборудование" sheetId="23" r:id="rId1"/>
  </sheets>
  <definedNames>
    <definedName name="_xlnm.Print_Area" localSheetId="0">'Электротехническое оборудование'!$A$1:$O$72</definedName>
  </definedNames>
  <calcPr calcId="125725"/>
</workbook>
</file>

<file path=xl/calcChain.xml><?xml version="1.0" encoding="utf-8"?>
<calcChain xmlns="http://schemas.openxmlformats.org/spreadsheetml/2006/main">
  <c r="O65" i="23"/>
  <c r="I15"/>
  <c r="J15"/>
  <c r="K15" s="1"/>
  <c r="L15"/>
  <c r="M15" s="1"/>
  <c r="N15" s="1"/>
  <c r="O15" s="1"/>
  <c r="I16"/>
  <c r="J16" s="1"/>
  <c r="K16" s="1"/>
  <c r="L16"/>
  <c r="M16"/>
  <c r="N16" s="1"/>
  <c r="O16" s="1"/>
  <c r="I17"/>
  <c r="J17"/>
  <c r="K17" s="1"/>
  <c r="L17"/>
  <c r="M17" s="1"/>
  <c r="N17" s="1"/>
  <c r="O17" s="1"/>
  <c r="I18"/>
  <c r="J18" s="1"/>
  <c r="K18" s="1"/>
  <c r="L18"/>
  <c r="M18"/>
  <c r="N18" s="1"/>
  <c r="O18" s="1"/>
  <c r="I19"/>
  <c r="J19"/>
  <c r="K19" s="1"/>
  <c r="L19"/>
  <c r="M19" s="1"/>
  <c r="N19" s="1"/>
  <c r="O19" s="1"/>
  <c r="I20"/>
  <c r="J20" s="1"/>
  <c r="K20" s="1"/>
  <c r="L20"/>
  <c r="M20"/>
  <c r="N20" s="1"/>
  <c r="O20" s="1"/>
  <c r="I21"/>
  <c r="J21" s="1"/>
  <c r="K21" s="1"/>
  <c r="L21"/>
  <c r="M21"/>
  <c r="N21" s="1"/>
  <c r="O21" s="1"/>
  <c r="I22"/>
  <c r="J22"/>
  <c r="K22" s="1"/>
  <c r="L22"/>
  <c r="M22" s="1"/>
  <c r="N22" s="1"/>
  <c r="O22" s="1"/>
  <c r="I23"/>
  <c r="J23" s="1"/>
  <c r="K23" s="1"/>
  <c r="L23"/>
  <c r="M23"/>
  <c r="N23" s="1"/>
  <c r="O23" s="1"/>
  <c r="I24"/>
  <c r="J24"/>
  <c r="K24" s="1"/>
  <c r="L24"/>
  <c r="M24" s="1"/>
  <c r="N24" s="1"/>
  <c r="O24" s="1"/>
  <c r="I25"/>
  <c r="J25" s="1"/>
  <c r="K25" s="1"/>
  <c r="L25"/>
  <c r="M25"/>
  <c r="N25" s="1"/>
  <c r="O25" s="1"/>
  <c r="I26"/>
  <c r="J26"/>
  <c r="K26" s="1"/>
  <c r="L26"/>
  <c r="M26" s="1"/>
  <c r="N26" s="1"/>
  <c r="O26" s="1"/>
  <c r="I27"/>
  <c r="J27" s="1"/>
  <c r="K27" s="1"/>
  <c r="L27"/>
  <c r="M27"/>
  <c r="N27" s="1"/>
  <c r="O27" s="1"/>
  <c r="I28"/>
  <c r="J28"/>
  <c r="K28" s="1"/>
  <c r="L28"/>
  <c r="M28" s="1"/>
  <c r="N28" s="1"/>
  <c r="O28" s="1"/>
  <c r="I29"/>
  <c r="J29" s="1"/>
  <c r="K29" s="1"/>
  <c r="L29"/>
  <c r="M29"/>
  <c r="N29" s="1"/>
  <c r="O29" s="1"/>
  <c r="I30"/>
  <c r="J30"/>
  <c r="K30" s="1"/>
  <c r="L30"/>
  <c r="M30" s="1"/>
  <c r="N30" s="1"/>
  <c r="O30" s="1"/>
  <c r="I31"/>
  <c r="J31" s="1"/>
  <c r="K31" s="1"/>
  <c r="L31"/>
  <c r="M31"/>
  <c r="N31" s="1"/>
  <c r="O31" s="1"/>
  <c r="I32"/>
  <c r="J32"/>
  <c r="K32" s="1"/>
  <c r="L32"/>
  <c r="M32" s="1"/>
  <c r="N32" s="1"/>
  <c r="O32" s="1"/>
  <c r="I33"/>
  <c r="J33" s="1"/>
  <c r="K33" s="1"/>
  <c r="L33"/>
  <c r="M33"/>
  <c r="N33" s="1"/>
  <c r="O33" s="1"/>
  <c r="I34"/>
  <c r="J34"/>
  <c r="K34" s="1"/>
  <c r="L34"/>
  <c r="M34" s="1"/>
  <c r="N34" s="1"/>
  <c r="O34" s="1"/>
  <c r="I35"/>
  <c r="J35" s="1"/>
  <c r="K35" s="1"/>
  <c r="L35"/>
  <c r="M35"/>
  <c r="N35" s="1"/>
  <c r="O35" s="1"/>
  <c r="I36"/>
  <c r="J36"/>
  <c r="K36" s="1"/>
  <c r="L36"/>
  <c r="M36" s="1"/>
  <c r="N36" s="1"/>
  <c r="O36" s="1"/>
  <c r="I37"/>
  <c r="J37" s="1"/>
  <c r="K37" s="1"/>
  <c r="L37"/>
  <c r="M37"/>
  <c r="N37" s="1"/>
  <c r="O37" s="1"/>
  <c r="I38"/>
  <c r="J38"/>
  <c r="K38" s="1"/>
  <c r="L38"/>
  <c r="M38" s="1"/>
  <c r="N38" s="1"/>
  <c r="O38" s="1"/>
  <c r="I39"/>
  <c r="J39" s="1"/>
  <c r="K39" s="1"/>
  <c r="L39"/>
  <c r="M39"/>
  <c r="N39" s="1"/>
  <c r="O39" s="1"/>
  <c r="I40"/>
  <c r="J40"/>
  <c r="K40" s="1"/>
  <c r="L40"/>
  <c r="M40" s="1"/>
  <c r="N40" s="1"/>
  <c r="O40" s="1"/>
  <c r="I41"/>
  <c r="J41" s="1"/>
  <c r="K41" s="1"/>
  <c r="L41"/>
  <c r="M41"/>
  <c r="N41" s="1"/>
  <c r="O41" s="1"/>
  <c r="I42"/>
  <c r="J42"/>
  <c r="K42" s="1"/>
  <c r="L42"/>
  <c r="M42" s="1"/>
  <c r="N42" s="1"/>
  <c r="O42" s="1"/>
  <c r="I43"/>
  <c r="J43" s="1"/>
  <c r="K43" s="1"/>
  <c r="L43"/>
  <c r="M43"/>
  <c r="N43" s="1"/>
  <c r="O43" s="1"/>
  <c r="I44"/>
  <c r="J44"/>
  <c r="K44" s="1"/>
  <c r="L44"/>
  <c r="M44" s="1"/>
  <c r="N44" s="1"/>
  <c r="O44" s="1"/>
  <c r="I45"/>
  <c r="J45" s="1"/>
  <c r="K45" s="1"/>
  <c r="L45"/>
  <c r="M45"/>
  <c r="N45" s="1"/>
  <c r="O45" s="1"/>
  <c r="I46"/>
  <c r="J46"/>
  <c r="K46" s="1"/>
  <c r="L46"/>
  <c r="M46" s="1"/>
  <c r="N46" s="1"/>
  <c r="O46" s="1"/>
  <c r="I47"/>
  <c r="J47" s="1"/>
  <c r="K47" s="1"/>
  <c r="L47"/>
  <c r="M47"/>
  <c r="N47" s="1"/>
  <c r="O47" s="1"/>
  <c r="I48"/>
  <c r="J48"/>
  <c r="K48" s="1"/>
  <c r="L48"/>
  <c r="M48" s="1"/>
  <c r="N48" s="1"/>
  <c r="O48" s="1"/>
  <c r="I49"/>
  <c r="J49" s="1"/>
  <c r="K49" s="1"/>
  <c r="L49"/>
  <c r="M49"/>
  <c r="N49" s="1"/>
  <c r="O49" s="1"/>
  <c r="I50"/>
  <c r="J50"/>
  <c r="K50" s="1"/>
  <c r="L50"/>
  <c r="M50" s="1"/>
  <c r="N50" s="1"/>
  <c r="O50" s="1"/>
  <c r="I51"/>
  <c r="J51" s="1"/>
  <c r="K51" s="1"/>
  <c r="L51"/>
  <c r="M51"/>
  <c r="N51" s="1"/>
  <c r="O51" s="1"/>
  <c r="I52"/>
  <c r="J52"/>
  <c r="K52" s="1"/>
  <c r="L52"/>
  <c r="M52" s="1"/>
  <c r="N52" s="1"/>
  <c r="O52" s="1"/>
  <c r="I53"/>
  <c r="J53" s="1"/>
  <c r="K53" s="1"/>
  <c r="L53"/>
  <c r="M53"/>
  <c r="N53" s="1"/>
  <c r="O53" s="1"/>
  <c r="I54"/>
  <c r="J54"/>
  <c r="K54" s="1"/>
  <c r="L54"/>
  <c r="M54" s="1"/>
  <c r="N54" s="1"/>
  <c r="O54" s="1"/>
  <c r="I55"/>
  <c r="J55" s="1"/>
  <c r="K55" s="1"/>
  <c r="L55"/>
  <c r="M55"/>
  <c r="N55" s="1"/>
  <c r="O55" s="1"/>
  <c r="I56"/>
  <c r="J56"/>
  <c r="K56" s="1"/>
  <c r="L56"/>
  <c r="M56" s="1"/>
  <c r="N56" s="1"/>
  <c r="O56" s="1"/>
  <c r="I57"/>
  <c r="J57" s="1"/>
  <c r="K57" s="1"/>
  <c r="L57"/>
  <c r="M57"/>
  <c r="N57" s="1"/>
  <c r="O57" s="1"/>
  <c r="I58"/>
  <c r="J58"/>
  <c r="K58" s="1"/>
  <c r="L58"/>
  <c r="M58" s="1"/>
  <c r="N58" s="1"/>
  <c r="O58" s="1"/>
  <c r="I59"/>
  <c r="J59" s="1"/>
  <c r="K59" s="1"/>
  <c r="L59"/>
  <c r="M59"/>
  <c r="N59" s="1"/>
  <c r="O59" s="1"/>
  <c r="I60"/>
  <c r="J60"/>
  <c r="K60" s="1"/>
  <c r="L60"/>
  <c r="M60" s="1"/>
  <c r="N60" s="1"/>
  <c r="O60" s="1"/>
  <c r="I61"/>
  <c r="J61" s="1"/>
  <c r="K61" s="1"/>
  <c r="L61"/>
  <c r="M61"/>
  <c r="N61" s="1"/>
  <c r="O61" s="1"/>
  <c r="I62"/>
  <c r="J62"/>
  <c r="K62" s="1"/>
  <c r="L62"/>
  <c r="M62" s="1"/>
  <c r="N62" s="1"/>
  <c r="O62" s="1"/>
  <c r="I63"/>
  <c r="J63" s="1"/>
  <c r="K63" s="1"/>
  <c r="L63"/>
  <c r="M63"/>
  <c r="N63" s="1"/>
  <c r="O63" s="1"/>
  <c r="I64"/>
  <c r="J64"/>
  <c r="K64" s="1"/>
  <c r="L64"/>
  <c r="M64" s="1"/>
  <c r="N64" s="1"/>
  <c r="O64" s="1"/>
  <c r="I10"/>
  <c r="J10" s="1"/>
  <c r="K10" s="1"/>
  <c r="I11"/>
  <c r="J11" s="1"/>
  <c r="K11" s="1"/>
  <c r="I12"/>
  <c r="J12" s="1"/>
  <c r="K12" s="1"/>
  <c r="I13"/>
  <c r="J13" s="1"/>
  <c r="K13" s="1"/>
  <c r="I14"/>
  <c r="J14" s="1"/>
  <c r="K14" s="1"/>
  <c r="L11" l="1"/>
  <c r="M11" s="1"/>
  <c r="N11" s="1"/>
  <c r="O11" s="1"/>
  <c r="L12"/>
  <c r="M12" s="1"/>
  <c r="N12" s="1"/>
  <c r="O12" s="1"/>
  <c r="L13"/>
  <c r="M13" s="1"/>
  <c r="N13" s="1"/>
  <c r="O13" s="1"/>
  <c r="L14"/>
  <c r="M14" s="1"/>
  <c r="N14" s="1"/>
  <c r="O14" s="1"/>
  <c r="L10" l="1"/>
  <c r="M10" s="1"/>
  <c r="N10" s="1"/>
  <c r="O10" s="1"/>
  <c r="L9" l="1"/>
  <c r="M9" s="1"/>
  <c r="M65" s="1"/>
  <c r="I9"/>
  <c r="J9" s="1"/>
  <c r="K9" s="1"/>
  <c r="N9" l="1"/>
  <c r="N65" s="1"/>
  <c r="O9" l="1"/>
</calcChain>
</file>

<file path=xl/sharedStrings.xml><?xml version="1.0" encoding="utf-8"?>
<sst xmlns="http://schemas.openxmlformats.org/spreadsheetml/2006/main" count="203" uniqueCount="100">
  <si>
    <t>№</t>
  </si>
  <si>
    <t>Ед. изм</t>
  </si>
  <si>
    <t>Кол-во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</si>
  <si>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</si>
  <si>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</si>
  <si>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</si>
  <si>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</si>
  <si>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                                                                                                                                 </t>
  </si>
  <si>
    <t xml:space="preserve">Поставщик №1 </t>
  </si>
  <si>
    <t>Поставщик №2</t>
  </si>
  <si>
    <t xml:space="preserve">Поставщик №3 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</si>
  <si>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</si>
  <si>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</si>
  <si>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</si>
  <si>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</si>
  <si>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Расчет НМЦ</t>
  </si>
  <si>
    <t>Информация о запросах ценовых предложений (коммерческих предложений)</t>
  </si>
  <si>
    <t xml:space="preserve">Работник подразделения,
ответственного за расчет НМЦ:
</t>
  </si>
  <si>
    <t>(должность)</t>
  </si>
  <si>
    <t>(подпись/расшифровка подписи)</t>
  </si>
  <si>
    <t>ЧАСТЬ III. ОБОСНОВАНИЕ НАЧАЛЬНОЙ (МАКСИМАЛЬНОЙ) ЦЕНЫ ДОГОВОРА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</si>
  <si>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</si>
  <si>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</si>
  <si>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</si>
  <si>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ОКПД 2 </t>
  </si>
  <si>
    <t xml:space="preserve">Наименование позиции </t>
  </si>
  <si>
    <t xml:space="preserve">Н(М)Ц, за единицу (руб.)     </t>
  </si>
  <si>
    <t xml:space="preserve">Коммерческие предложения (руб./ед.изм.) 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</si>
  <si>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</si>
  <si>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шт</t>
  </si>
  <si>
    <t>27.12.22.000</t>
  </si>
  <si>
    <t>27.11.42.000</t>
  </si>
  <si>
    <t>Поставка электротехнического оборудования</t>
  </si>
  <si>
    <t>до 15 февраля 2025г.</t>
  </si>
  <si>
    <t>Выключатель автоматический 
ВА47-29 1Р 10А 4,5кА х-ка С</t>
  </si>
  <si>
    <t>Выключатель автоматический
ВА47-29 1Р 25А 4,5кА х-ка С</t>
  </si>
  <si>
    <t>Выключатель автоматический 
ВА88-35 3Р 250А 35кА</t>
  </si>
  <si>
    <t>Зажим P 70</t>
  </si>
  <si>
    <t>Зажим ПА 2-2м</t>
  </si>
  <si>
    <t>Зажим ЗП 6-95/6-95</t>
  </si>
  <si>
    <t>Зажим ПА-1-1</t>
  </si>
  <si>
    <t>Зажим PSP 25/120.M</t>
  </si>
  <si>
    <t>Зажим P 635</t>
  </si>
  <si>
    <t>Крюк ГС 16</t>
  </si>
  <si>
    <t>Лента бандажная</t>
  </si>
  <si>
    <t>Наконечник алюминиевый
ТА 35-10-8</t>
  </si>
  <si>
    <t>Патрон  ПТ1.1-10-20-31,5</t>
  </si>
  <si>
    <t>Патрон ПТ1.2-6-40-31,5</t>
  </si>
  <si>
    <t>Патрон ПТ1.2-6-50-31,5</t>
  </si>
  <si>
    <t>Скрепа соединительная В200</t>
  </si>
  <si>
    <t>Предохранитель 
ESKA 560.015 0,63А</t>
  </si>
  <si>
    <t xml:space="preserve">Нейлоновые стяжки 5х500  </t>
  </si>
  <si>
    <t>Зажим аппаратный  А4А-120</t>
  </si>
  <si>
    <t>Зажим аппаратный  А4А-150</t>
  </si>
  <si>
    <t xml:space="preserve">Зажим заземляющий ЗПС-50-3 </t>
  </si>
  <si>
    <t>Зажим заземляющий ЗПС-50-3В</t>
  </si>
  <si>
    <t xml:space="preserve">Зажим НКК 1-1Б </t>
  </si>
  <si>
    <t>Наконечник алюминиевый
ТА 50-10-9</t>
  </si>
  <si>
    <t>Наконечник медный 
ТМЛ 10–8–5</t>
  </si>
  <si>
    <t>Выключатель автоматический 
ВА47-29 3Р 25А 4,5кА х-ка С</t>
  </si>
  <si>
    <t>Выключатель автоматический 
ВА47-29 3Р 16А 4,5кА х-ка С</t>
  </si>
  <si>
    <t>Выключатель автоматический 
ВА47-29 3Р 20А 4,5кА х-ка С</t>
  </si>
  <si>
    <t>Выключатель автоматический 
ВА88-37 3Р 400А 35кА</t>
  </si>
  <si>
    <t>Наконечник алюминиевый
ТА 95-12-13</t>
  </si>
  <si>
    <t>Выключатель автоматический 
ВА47-29 1Р 32А 4,5кА х-ка С</t>
  </si>
  <si>
    <t>Выключатель автоматический 
ВА47-29 1Р 40А 4,5кА х-ка С</t>
  </si>
  <si>
    <t>Выключатель автоматический 
ВА47-29 1Р 63А 4,5кА х-ка С</t>
  </si>
  <si>
    <t>Выключатель автоматический 
ВА47-29 3Р 32А 4,5кА х-ка С</t>
  </si>
  <si>
    <t>Выключатель автоматический 
ВА47-29 3Р 40А 4,5кА х-ка С</t>
  </si>
  <si>
    <t>Выключатель автоматический 
ВА47-29 3Р 50А 4,5кА х-ка С</t>
  </si>
  <si>
    <t>Выключатель автоматический 
ВА88-33 3Р 125А 35кА</t>
  </si>
  <si>
    <t>Выключатель автоматический 
ВА88-35 3Р 160А 35кА</t>
  </si>
  <si>
    <t>Зажим  PA4/35</t>
  </si>
  <si>
    <t xml:space="preserve">Зажим ZP 645 </t>
  </si>
  <si>
    <t>Трансформатор тока 
Т-0,66 250/5A 0,5S</t>
  </si>
  <si>
    <t>Трансформатор тока 
Т-0,66 300/5A 0,5S</t>
  </si>
  <si>
    <t>Трансформатор тока 
ТТЕ-А 0,66 100/5А 0,5S</t>
  </si>
  <si>
    <t>Трансформатор тока 
ТТЕ-А 0,66 200/5А 0,5S</t>
  </si>
  <si>
    <t>Трансформатор тока 
ТТЕ-А 0,66 150/5А 0,5S</t>
  </si>
  <si>
    <t>Выключатель автоматический 
ВА47-29 1Р 16А 4,5кА х-ка С</t>
  </si>
  <si>
    <t>Вставка плавкая ПН2-250-200А</t>
  </si>
  <si>
    <t>Вставка плавкая ПН2-400-315А</t>
  </si>
  <si>
    <t>Выключатель автоматический 
ВА88-35 3Р 200А 35кА</t>
  </si>
  <si>
    <t>Рубильник-предохранитель 
РПС-2/1П 250А без плавкой вставки</t>
  </si>
  <si>
    <t xml:space="preserve">Корпус пластиковый КМПн-5 IP55 </t>
  </si>
  <si>
    <t>Щит с монтажной панелью 1000*650*300мм IP54</t>
  </si>
  <si>
    <t>Щит с монтажной панелью 1400*650*285мм IP54</t>
  </si>
  <si>
    <t>Трансформатор тока
ТОЛ-10-1-0,5S/5P/20/5 УХЛ2</t>
  </si>
  <si>
    <t xml:space="preserve">Термоусаживаемая муфта КМТ 55/12-150 ССД </t>
  </si>
  <si>
    <t>Зажим соединительный спиральный СС-9,1-01</t>
  </si>
  <si>
    <t>уп</t>
  </si>
  <si>
    <t>Специалист ОМТС</t>
  </si>
  <si>
    <t>Кузнецов Д.И. /_____________/</t>
  </si>
  <si>
    <t xml:space="preserve">Дата подготовки обоснования НМЦ  21.11.2024г. </t>
  </si>
  <si>
    <t xml:space="preserve">Итого НМЦ суммы цен за единицу ТРУ устанавливается в размере: 175 876,79
</t>
  </si>
  <si>
    <t>27.90.40.190</t>
  </si>
  <si>
    <t>27.12.10.190</t>
  </si>
  <si>
    <t>27.12.21.000</t>
  </si>
  <si>
    <t>27.33.13.130</t>
  </si>
  <si>
    <t>27.12.31.000</t>
  </si>
</sst>
</file>

<file path=xl/styles.xml><?xml version="1.0" encoding="utf-8"?>
<styleSheet xmlns="http://schemas.openxmlformats.org/spreadsheetml/2006/main">
  <numFmts count="1">
    <numFmt numFmtId="164" formatCode="0.00000"/>
  </numFmts>
  <fonts count="15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6" fillId="0" borderId="0" xfId="0" applyFont="1"/>
    <xf numFmtId="0" fontId="5" fillId="0" borderId="0" xfId="0" applyFont="1" applyFill="1" applyAlignment="1" applyProtection="1">
      <alignment vertical="center"/>
      <protection locked="0"/>
    </xf>
    <xf numFmtId="4" fontId="6" fillId="0" borderId="0" xfId="0" applyNumberFormat="1" applyFont="1"/>
    <xf numFmtId="0" fontId="1" fillId="0" borderId="5" xfId="0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Alignment="1" applyProtection="1">
      <alignment horizontal="center" vertical="center"/>
      <protection locked="0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horizontal="center" vertical="top" wrapText="1"/>
    </xf>
    <xf numFmtId="4" fontId="5" fillId="0" borderId="0" xfId="0" applyNumberFormat="1" applyFont="1" applyFill="1" applyAlignment="1" applyProtection="1">
      <alignment vertical="center"/>
      <protection locked="0"/>
    </xf>
    <xf numFmtId="0" fontId="6" fillId="0" borderId="0" xfId="0" applyFont="1" applyFill="1"/>
    <xf numFmtId="4" fontId="7" fillId="0" borderId="0" xfId="0" applyNumberFormat="1" applyFont="1" applyFill="1"/>
    <xf numFmtId="4" fontId="6" fillId="0" borderId="0" xfId="0" applyNumberFormat="1" applyFont="1" applyFill="1"/>
    <xf numFmtId="4" fontId="2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4" fontId="7" fillId="0" borderId="2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6" fillId="0" borderId="8" xfId="0" applyNumberFormat="1" applyFont="1" applyFill="1" applyBorder="1"/>
    <xf numFmtId="164" fontId="3" fillId="0" borderId="7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2" fontId="2" fillId="0" borderId="7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8" fillId="0" borderId="0" xfId="0" applyFont="1" applyFill="1" applyAlignment="1">
      <alignment horizontal="left"/>
    </xf>
    <xf numFmtId="4" fontId="9" fillId="0" borderId="0" xfId="0" applyNumberFormat="1" applyFont="1" applyFill="1" applyAlignment="1">
      <alignment horizontal="center"/>
    </xf>
    <xf numFmtId="0" fontId="4" fillId="0" borderId="0" xfId="0" applyFont="1" applyFill="1"/>
    <xf numFmtId="4" fontId="4" fillId="0" borderId="0" xfId="0" applyNumberFormat="1" applyFont="1" applyFill="1" applyAlignment="1" applyProtection="1">
      <alignment wrapText="1"/>
      <protection locked="0"/>
    </xf>
    <xf numFmtId="0" fontId="4" fillId="0" borderId="0" xfId="0" applyFont="1" applyFill="1" applyAlignment="1" applyProtection="1">
      <alignment horizontal="center" wrapText="1"/>
      <protection locked="0"/>
    </xf>
    <xf numFmtId="0" fontId="10" fillId="0" borderId="4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10" fillId="0" borderId="0" xfId="0" applyFont="1"/>
    <xf numFmtId="4" fontId="11" fillId="0" borderId="7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2" fontId="13" fillId="0" borderId="1" xfId="0" applyNumberFormat="1" applyFont="1" applyFill="1" applyBorder="1" applyAlignment="1">
      <alignment horizontal="center" vertical="center"/>
    </xf>
    <xf numFmtId="2" fontId="4" fillId="0" borderId="4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/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4" fontId="10" fillId="0" borderId="8" xfId="0" applyNumberFormat="1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/>
    </xf>
    <xf numFmtId="0" fontId="9" fillId="0" borderId="0" xfId="0" applyFont="1" applyFill="1" applyAlignment="1">
      <alignment horizontal="center"/>
    </xf>
    <xf numFmtId="2" fontId="2" fillId="0" borderId="3" xfId="0" applyNumberFormat="1" applyFont="1" applyFill="1" applyBorder="1" applyAlignment="1">
      <alignment horizontal="center" vertical="top" wrapText="1"/>
    </xf>
    <xf numFmtId="2" fontId="2" fillId="0" borderId="6" xfId="0" applyNumberFormat="1" applyFont="1" applyFill="1" applyBorder="1" applyAlignment="1">
      <alignment horizontal="center" vertical="top" wrapText="1"/>
    </xf>
    <xf numFmtId="2" fontId="2" fillId="0" borderId="4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 applyProtection="1">
      <alignment horizontal="left" vertical="top" wrapText="1"/>
      <protection locked="0"/>
    </xf>
    <xf numFmtId="0" fontId="8" fillId="0" borderId="0" xfId="0" applyFont="1" applyFill="1" applyAlignment="1">
      <alignment horizontal="center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4" fontId="9" fillId="0" borderId="3" xfId="0" applyNumberFormat="1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201150" y="21240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7</xdr:row>
      <xdr:rowOff>1600200</xdr:rowOff>
    </xdr:from>
    <xdr:to>
      <xdr:col>11</xdr:col>
      <xdr:colOff>1504950</xdr:colOff>
      <xdr:row>7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266700</xdr:colOff>
      <xdr:row>7</xdr:row>
      <xdr:rowOff>1400175</xdr:rowOff>
    </xdr:from>
    <xdr:to>
      <xdr:col>11</xdr:col>
      <xdr:colOff>419100</xdr:colOff>
      <xdr:row>7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7</xdr:row>
      <xdr:rowOff>952500</xdr:rowOff>
    </xdr:from>
    <xdr:to>
      <xdr:col>11</xdr:col>
      <xdr:colOff>0</xdr:colOff>
      <xdr:row>7</xdr:row>
      <xdr:rowOff>1304925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3762375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72"/>
  <sheetViews>
    <sheetView tabSelected="1" view="pageBreakPreview" topLeftCell="A4" zoomScale="90" zoomScaleNormal="112" zoomScaleSheetLayoutView="90" workbookViewId="0">
      <selection activeCell="D64" sqref="D64"/>
    </sheetView>
  </sheetViews>
  <sheetFormatPr defaultRowHeight="15"/>
  <cols>
    <col min="1" max="1" width="7.5703125" style="1" customWidth="1"/>
    <col min="2" max="2" width="34.85546875" style="37" customWidth="1"/>
    <col min="3" max="3" width="13.7109375" style="1" customWidth="1"/>
    <col min="4" max="4" width="9" style="1" customWidth="1"/>
    <col min="5" max="5" width="9.7109375" style="1" customWidth="1"/>
    <col min="6" max="6" width="14.28515625" style="3" customWidth="1"/>
    <col min="7" max="7" width="15.42578125" style="3" customWidth="1"/>
    <col min="8" max="8" width="14" style="3" customWidth="1"/>
    <col min="9" max="9" width="15.5703125" style="1" customWidth="1"/>
    <col min="10" max="10" width="15.42578125" style="1" customWidth="1"/>
    <col min="11" max="11" width="13.7109375" style="1" customWidth="1"/>
    <col min="12" max="12" width="22.7109375" style="1" customWidth="1"/>
    <col min="13" max="13" width="13.7109375" style="3" customWidth="1"/>
    <col min="14" max="14" width="14.42578125" style="3" customWidth="1"/>
    <col min="15" max="15" width="15.42578125" style="1" customWidth="1"/>
    <col min="16" max="16" width="0.85546875" style="3" customWidth="1"/>
    <col min="17" max="17" width="9.140625" style="1" customWidth="1"/>
    <col min="18" max="16384" width="9.140625" style="1"/>
  </cols>
  <sheetData>
    <row r="1" spans="1:16" ht="16.5" customHeight="1">
      <c r="A1" s="11"/>
      <c r="B1" s="36"/>
      <c r="C1" s="11"/>
      <c r="D1" s="11"/>
      <c r="E1" s="11"/>
      <c r="F1" s="12" t="s">
        <v>20</v>
      </c>
      <c r="G1" s="13"/>
      <c r="H1" s="13"/>
      <c r="I1" s="11"/>
      <c r="J1" s="11"/>
      <c r="K1" s="11"/>
      <c r="L1" s="59" t="s">
        <v>7</v>
      </c>
      <c r="M1" s="60"/>
      <c r="N1" s="60"/>
      <c r="O1" s="60"/>
    </row>
    <row r="2" spans="1:16" ht="20.25" customHeight="1">
      <c r="A2" s="4"/>
      <c r="B2" s="69" t="s">
        <v>11</v>
      </c>
      <c r="C2" s="69"/>
      <c r="D2" s="4"/>
      <c r="E2" s="69" t="s">
        <v>32</v>
      </c>
      <c r="F2" s="69"/>
      <c r="G2" s="69"/>
      <c r="H2" s="69"/>
      <c r="I2" s="69"/>
      <c r="J2" s="69"/>
      <c r="K2" s="69"/>
      <c r="L2" s="69"/>
      <c r="M2" s="69"/>
      <c r="N2" s="69"/>
      <c r="O2" s="69"/>
    </row>
    <row r="3" spans="1:16" ht="36.75" customHeight="1">
      <c r="A3" s="4"/>
      <c r="B3" s="69" t="s">
        <v>12</v>
      </c>
      <c r="C3" s="69"/>
      <c r="D3" s="4"/>
      <c r="E3" s="69" t="s">
        <v>13</v>
      </c>
      <c r="F3" s="69"/>
      <c r="G3" s="69"/>
      <c r="H3" s="69"/>
      <c r="I3" s="69"/>
      <c r="J3" s="69"/>
      <c r="K3" s="69"/>
      <c r="L3" s="69"/>
      <c r="M3" s="69"/>
      <c r="N3" s="69"/>
      <c r="O3" s="69"/>
    </row>
    <row r="4" spans="1:16" ht="33" customHeight="1">
      <c r="A4" s="4"/>
      <c r="B4" s="69" t="s">
        <v>14</v>
      </c>
      <c r="C4" s="69"/>
      <c r="D4" s="4"/>
      <c r="E4" s="69" t="s">
        <v>33</v>
      </c>
      <c r="F4" s="69"/>
      <c r="G4" s="69"/>
      <c r="H4" s="69"/>
      <c r="I4" s="69"/>
      <c r="J4" s="69"/>
      <c r="K4" s="69"/>
      <c r="L4" s="69"/>
      <c r="M4" s="69"/>
      <c r="N4" s="69"/>
      <c r="O4" s="69"/>
    </row>
    <row r="5" spans="1:16" ht="22.5" customHeight="1">
      <c r="A5" s="69" t="s">
        <v>15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16" ht="53.25" customHeight="1">
      <c r="A6" s="4"/>
      <c r="B6" s="69" t="s">
        <v>16</v>
      </c>
      <c r="C6" s="69"/>
      <c r="D6" s="4"/>
      <c r="E6" s="4"/>
      <c r="F6" s="5"/>
      <c r="G6" s="5"/>
      <c r="H6" s="5"/>
      <c r="I6" s="4"/>
      <c r="J6" s="4"/>
      <c r="K6" s="4"/>
      <c r="L6" s="4"/>
      <c r="M6" s="5"/>
      <c r="N6" s="5"/>
      <c r="O6" s="4"/>
    </row>
    <row r="7" spans="1:16" ht="39" customHeight="1">
      <c r="A7" s="61" t="s">
        <v>0</v>
      </c>
      <c r="B7" s="63" t="s">
        <v>25</v>
      </c>
      <c r="C7" s="65" t="s">
        <v>24</v>
      </c>
      <c r="D7" s="61" t="s">
        <v>1</v>
      </c>
      <c r="E7" s="61" t="s">
        <v>2</v>
      </c>
      <c r="F7" s="66" t="s">
        <v>27</v>
      </c>
      <c r="G7" s="67"/>
      <c r="H7" s="68"/>
      <c r="I7" s="54" t="s">
        <v>21</v>
      </c>
      <c r="J7" s="55"/>
      <c r="K7" s="56"/>
      <c r="L7" s="70" t="s">
        <v>22</v>
      </c>
      <c r="M7" s="71"/>
      <c r="N7" s="71"/>
      <c r="O7" s="71"/>
    </row>
    <row r="8" spans="1:16" ht="159" customHeight="1">
      <c r="A8" s="62"/>
      <c r="B8" s="64"/>
      <c r="C8" s="65"/>
      <c r="D8" s="61"/>
      <c r="E8" s="61"/>
      <c r="F8" s="14" t="s">
        <v>8</v>
      </c>
      <c r="G8" s="14" t="s">
        <v>9</v>
      </c>
      <c r="H8" s="14" t="s">
        <v>10</v>
      </c>
      <c r="I8" s="15" t="s">
        <v>3</v>
      </c>
      <c r="J8" s="15" t="s">
        <v>4</v>
      </c>
      <c r="K8" s="15" t="s">
        <v>28</v>
      </c>
      <c r="L8" s="16" t="s">
        <v>23</v>
      </c>
      <c r="M8" s="17" t="s">
        <v>5</v>
      </c>
      <c r="N8" s="17" t="s">
        <v>6</v>
      </c>
      <c r="O8" s="18" t="s">
        <v>26</v>
      </c>
      <c r="P8" s="9"/>
    </row>
    <row r="9" spans="1:16" ht="33.75" customHeight="1">
      <c r="A9" s="19">
        <v>1</v>
      </c>
      <c r="B9" s="47" t="s">
        <v>34</v>
      </c>
      <c r="C9" s="35" t="s">
        <v>30</v>
      </c>
      <c r="D9" s="20" t="s">
        <v>29</v>
      </c>
      <c r="E9" s="21">
        <v>1</v>
      </c>
      <c r="F9" s="72">
        <v>195.6</v>
      </c>
      <c r="G9" s="73">
        <v>205</v>
      </c>
      <c r="H9" s="74">
        <v>202</v>
      </c>
      <c r="I9" s="41">
        <f>AVERAGE(F9:H9)</f>
        <v>200.86666666666667</v>
      </c>
      <c r="J9" s="22">
        <f t="shared" ref="J9:J14" si="0">SQRT(((SUM((POWER(H9-I9,2)),(POWER(G9-I9,2)),(POWER(F9-I9,2)))/(COLUMNS(F9:H9)-1))))</f>
        <v>4.8013886880082266</v>
      </c>
      <c r="K9" s="40">
        <f>J9/I9*100</f>
        <v>2.3903362203824559</v>
      </c>
      <c r="L9" s="23">
        <f>((E9/3)*(SUM(F9:H9)))</f>
        <v>200.86666666666667</v>
      </c>
      <c r="M9" s="24">
        <f t="shared" ref="M9:M14" si="1">L9/E9</f>
        <v>200.86666666666667</v>
      </c>
      <c r="N9" s="24">
        <f t="shared" ref="N9:N10" si="2">ROUNDDOWN(M9,2)</f>
        <v>200.86</v>
      </c>
      <c r="O9" s="24">
        <f t="shared" ref="O9:O14" si="3">N9*E9</f>
        <v>200.86</v>
      </c>
      <c r="P9" s="9">
        <v>1.2</v>
      </c>
    </row>
    <row r="10" spans="1:16" ht="35.1" customHeight="1">
      <c r="A10" s="48">
        <v>2</v>
      </c>
      <c r="B10" s="47" t="s">
        <v>35</v>
      </c>
      <c r="C10" s="35" t="s">
        <v>30</v>
      </c>
      <c r="D10" s="20" t="s">
        <v>29</v>
      </c>
      <c r="E10" s="21">
        <v>1</v>
      </c>
      <c r="F10" s="72">
        <v>177.46</v>
      </c>
      <c r="G10" s="73">
        <v>185</v>
      </c>
      <c r="H10" s="74">
        <v>183</v>
      </c>
      <c r="I10" s="41">
        <f t="shared" ref="I10:I14" si="4">AVERAGE(F10:H10)</f>
        <v>181.82000000000002</v>
      </c>
      <c r="J10" s="22">
        <f t="shared" si="0"/>
        <v>3.90604659470416</v>
      </c>
      <c r="K10" s="40">
        <f t="shared" ref="K10:K14" si="5">J10/I10*100</f>
        <v>2.1483041440458472</v>
      </c>
      <c r="L10" s="23">
        <f>((E10/3)*(SUM(F10:H10)))</f>
        <v>181.82</v>
      </c>
      <c r="M10" s="24">
        <f t="shared" si="1"/>
        <v>181.82</v>
      </c>
      <c r="N10" s="24">
        <f t="shared" si="2"/>
        <v>181.82</v>
      </c>
      <c r="O10" s="24">
        <f t="shared" si="3"/>
        <v>181.82</v>
      </c>
      <c r="P10" s="9">
        <v>1.2</v>
      </c>
    </row>
    <row r="11" spans="1:16" ht="38.25" customHeight="1">
      <c r="A11" s="48">
        <v>3</v>
      </c>
      <c r="B11" s="47" t="s">
        <v>36</v>
      </c>
      <c r="C11" s="35" t="s">
        <v>30</v>
      </c>
      <c r="D11" s="20" t="s">
        <v>29</v>
      </c>
      <c r="E11" s="21">
        <v>1</v>
      </c>
      <c r="F11" s="72">
        <v>7550.48</v>
      </c>
      <c r="G11" s="73">
        <v>7650</v>
      </c>
      <c r="H11" s="74">
        <v>8685</v>
      </c>
      <c r="I11" s="41">
        <f t="shared" si="4"/>
        <v>7961.8266666666668</v>
      </c>
      <c r="J11" s="22">
        <f t="shared" si="0"/>
        <v>628.2601452689272</v>
      </c>
      <c r="K11" s="40">
        <f t="shared" si="5"/>
        <v>7.8909045822264474</v>
      </c>
      <c r="L11" s="23">
        <f t="shared" ref="L11:L14" si="6">((E11/3)*(SUM(F11:H11)))</f>
        <v>7961.8266666666659</v>
      </c>
      <c r="M11" s="24">
        <f t="shared" si="1"/>
        <v>7961.8266666666659</v>
      </c>
      <c r="N11" s="24">
        <f t="shared" ref="N11:N14" si="7">ROUNDDOWN(M11,2)</f>
        <v>7961.82</v>
      </c>
      <c r="O11" s="24">
        <f t="shared" si="3"/>
        <v>7961.82</v>
      </c>
      <c r="P11" s="9"/>
    </row>
    <row r="12" spans="1:16" ht="24" customHeight="1">
      <c r="A12" s="48">
        <v>4</v>
      </c>
      <c r="B12" s="47" t="s">
        <v>37</v>
      </c>
      <c r="C12" s="35" t="s">
        <v>95</v>
      </c>
      <c r="D12" s="20" t="s">
        <v>29</v>
      </c>
      <c r="E12" s="21">
        <v>1</v>
      </c>
      <c r="F12" s="72">
        <v>167</v>
      </c>
      <c r="G12" s="73">
        <v>187</v>
      </c>
      <c r="H12" s="74">
        <v>220</v>
      </c>
      <c r="I12" s="41">
        <f t="shared" si="4"/>
        <v>191.33333333333334</v>
      </c>
      <c r="J12" s="22">
        <f t="shared" si="0"/>
        <v>26.764404221527766</v>
      </c>
      <c r="K12" s="40">
        <f t="shared" si="5"/>
        <v>13.988364575711376</v>
      </c>
      <c r="L12" s="23">
        <f t="shared" si="6"/>
        <v>191.33333333333331</v>
      </c>
      <c r="M12" s="24">
        <f t="shared" si="1"/>
        <v>191.33333333333331</v>
      </c>
      <c r="N12" s="24">
        <f t="shared" si="7"/>
        <v>191.33</v>
      </c>
      <c r="O12" s="24">
        <f t="shared" si="3"/>
        <v>191.33</v>
      </c>
      <c r="P12" s="9"/>
    </row>
    <row r="13" spans="1:16" ht="27.75" customHeight="1">
      <c r="A13" s="48">
        <v>5</v>
      </c>
      <c r="B13" s="47" t="s">
        <v>38</v>
      </c>
      <c r="C13" s="35" t="s">
        <v>95</v>
      </c>
      <c r="D13" s="20" t="s">
        <v>29</v>
      </c>
      <c r="E13" s="21">
        <v>1</v>
      </c>
      <c r="F13" s="72">
        <v>140</v>
      </c>
      <c r="G13" s="73">
        <v>154</v>
      </c>
      <c r="H13" s="74">
        <v>161</v>
      </c>
      <c r="I13" s="41">
        <f t="shared" si="4"/>
        <v>151.66666666666666</v>
      </c>
      <c r="J13" s="22">
        <f t="shared" si="0"/>
        <v>10.692676621563626</v>
      </c>
      <c r="K13" s="40">
        <f t="shared" si="5"/>
        <v>7.0501164537782159</v>
      </c>
      <c r="L13" s="23">
        <f t="shared" si="6"/>
        <v>151.66666666666666</v>
      </c>
      <c r="M13" s="24">
        <f t="shared" si="1"/>
        <v>151.66666666666666</v>
      </c>
      <c r="N13" s="24">
        <f t="shared" si="7"/>
        <v>151.66</v>
      </c>
      <c r="O13" s="24">
        <f t="shared" si="3"/>
        <v>151.66</v>
      </c>
      <c r="P13" s="9"/>
    </row>
    <row r="14" spans="1:16" ht="24.75" customHeight="1">
      <c r="A14" s="48">
        <v>6</v>
      </c>
      <c r="B14" s="47" t="s">
        <v>39</v>
      </c>
      <c r="C14" s="35" t="s">
        <v>95</v>
      </c>
      <c r="D14" s="20" t="s">
        <v>29</v>
      </c>
      <c r="E14" s="21">
        <v>1</v>
      </c>
      <c r="F14" s="72">
        <v>343.84</v>
      </c>
      <c r="G14" s="73">
        <v>355</v>
      </c>
      <c r="H14" s="74">
        <v>348</v>
      </c>
      <c r="I14" s="41">
        <f t="shared" si="4"/>
        <v>348.94666666666666</v>
      </c>
      <c r="J14" s="22">
        <f t="shared" si="0"/>
        <v>5.6399054365595056</v>
      </c>
      <c r="K14" s="40">
        <f t="shared" si="5"/>
        <v>1.6162657435404186</v>
      </c>
      <c r="L14" s="23">
        <f t="shared" si="6"/>
        <v>348.9466666666666</v>
      </c>
      <c r="M14" s="24">
        <f t="shared" si="1"/>
        <v>348.9466666666666</v>
      </c>
      <c r="N14" s="24">
        <f t="shared" si="7"/>
        <v>348.94</v>
      </c>
      <c r="O14" s="24">
        <f t="shared" si="3"/>
        <v>348.94</v>
      </c>
      <c r="P14" s="9"/>
    </row>
    <row r="15" spans="1:16" ht="23.25" customHeight="1">
      <c r="A15" s="48">
        <v>7</v>
      </c>
      <c r="B15" s="47" t="s">
        <v>40</v>
      </c>
      <c r="C15" s="35" t="s">
        <v>95</v>
      </c>
      <c r="D15" s="20" t="s">
        <v>29</v>
      </c>
      <c r="E15" s="21">
        <v>1</v>
      </c>
      <c r="F15" s="72">
        <v>60</v>
      </c>
      <c r="G15" s="73">
        <v>76</v>
      </c>
      <c r="H15" s="74">
        <v>65</v>
      </c>
      <c r="I15" s="41">
        <f t="shared" ref="I15:I64" si="8">AVERAGE(F15:H15)</f>
        <v>67</v>
      </c>
      <c r="J15" s="22">
        <f t="shared" ref="J15:J64" si="9">SQRT(((SUM((POWER(H15-I15,2)),(POWER(G15-I15,2)),(POWER(F15-I15,2)))/(COLUMNS(F15:H15)-1))))</f>
        <v>8.1853527718724504</v>
      </c>
      <c r="K15" s="40">
        <f t="shared" ref="K15:K64" si="10">J15/I15*100</f>
        <v>12.216944435630522</v>
      </c>
      <c r="L15" s="23">
        <f t="shared" ref="L15:L64" si="11">((E15/3)*(SUM(F15:H15)))</f>
        <v>67</v>
      </c>
      <c r="M15" s="24">
        <f t="shared" ref="M15:M64" si="12">L15/E15</f>
        <v>67</v>
      </c>
      <c r="N15" s="24">
        <f t="shared" ref="N15:N64" si="13">ROUNDDOWN(M15,2)</f>
        <v>67</v>
      </c>
      <c r="O15" s="24">
        <f t="shared" ref="O15:O64" si="14">N15*E15</f>
        <v>67</v>
      </c>
      <c r="P15" s="9"/>
    </row>
    <row r="16" spans="1:16" ht="27" customHeight="1">
      <c r="A16" s="48">
        <v>8</v>
      </c>
      <c r="B16" s="47" t="s">
        <v>41</v>
      </c>
      <c r="C16" s="35" t="s">
        <v>95</v>
      </c>
      <c r="D16" s="20" t="s">
        <v>29</v>
      </c>
      <c r="E16" s="21">
        <v>1</v>
      </c>
      <c r="F16" s="72">
        <v>782.56</v>
      </c>
      <c r="G16" s="73">
        <v>892</v>
      </c>
      <c r="H16" s="74">
        <v>824</v>
      </c>
      <c r="I16" s="41">
        <f t="shared" si="8"/>
        <v>832.85333333333335</v>
      </c>
      <c r="J16" s="22">
        <f t="shared" si="9"/>
        <v>55.254543101299241</v>
      </c>
      <c r="K16" s="40">
        <f t="shared" si="10"/>
        <v>6.6343665672986729</v>
      </c>
      <c r="L16" s="23">
        <f t="shared" si="11"/>
        <v>832.85333333333324</v>
      </c>
      <c r="M16" s="24">
        <f t="shared" si="12"/>
        <v>832.85333333333324</v>
      </c>
      <c r="N16" s="24">
        <f t="shared" si="13"/>
        <v>832.85</v>
      </c>
      <c r="O16" s="24">
        <f t="shared" si="14"/>
        <v>832.85</v>
      </c>
      <c r="P16" s="9"/>
    </row>
    <row r="17" spans="1:16" ht="26.25" customHeight="1">
      <c r="A17" s="48">
        <v>9</v>
      </c>
      <c r="B17" s="47" t="s">
        <v>42</v>
      </c>
      <c r="C17" s="35" t="s">
        <v>95</v>
      </c>
      <c r="D17" s="20" t="s">
        <v>29</v>
      </c>
      <c r="E17" s="21">
        <v>1</v>
      </c>
      <c r="F17" s="72">
        <v>140</v>
      </c>
      <c r="G17" s="73">
        <v>203</v>
      </c>
      <c r="H17" s="74">
        <v>185</v>
      </c>
      <c r="I17" s="41">
        <f t="shared" si="8"/>
        <v>176</v>
      </c>
      <c r="J17" s="22">
        <f t="shared" si="9"/>
        <v>32.449961479175904</v>
      </c>
      <c r="K17" s="40">
        <f t="shared" si="10"/>
        <v>18.437478113168126</v>
      </c>
      <c r="L17" s="23">
        <f t="shared" si="11"/>
        <v>176</v>
      </c>
      <c r="M17" s="24">
        <f t="shared" si="12"/>
        <v>176</v>
      </c>
      <c r="N17" s="24">
        <f t="shared" si="13"/>
        <v>176</v>
      </c>
      <c r="O17" s="24">
        <f t="shared" si="14"/>
        <v>176</v>
      </c>
      <c r="P17" s="9"/>
    </row>
    <row r="18" spans="1:16" ht="27" customHeight="1">
      <c r="A18" s="48">
        <v>10</v>
      </c>
      <c r="B18" s="47" t="s">
        <v>43</v>
      </c>
      <c r="C18" s="35" t="s">
        <v>95</v>
      </c>
      <c r="D18" s="20" t="s">
        <v>29</v>
      </c>
      <c r="E18" s="21">
        <v>1</v>
      </c>
      <c r="F18" s="72">
        <v>263.72000000000003</v>
      </c>
      <c r="G18" s="73">
        <v>275</v>
      </c>
      <c r="H18" s="74">
        <v>290</v>
      </c>
      <c r="I18" s="41">
        <f t="shared" si="8"/>
        <v>276.24</v>
      </c>
      <c r="J18" s="22">
        <f t="shared" si="9"/>
        <v>13.183808251032767</v>
      </c>
      <c r="K18" s="40">
        <f t="shared" si="10"/>
        <v>4.7725920399047084</v>
      </c>
      <c r="L18" s="23">
        <f t="shared" si="11"/>
        <v>276.24</v>
      </c>
      <c r="M18" s="24">
        <f t="shared" si="12"/>
        <v>276.24</v>
      </c>
      <c r="N18" s="24">
        <f t="shared" si="13"/>
        <v>276.24</v>
      </c>
      <c r="O18" s="24">
        <f t="shared" si="14"/>
        <v>276.24</v>
      </c>
      <c r="P18" s="9"/>
    </row>
    <row r="19" spans="1:16" ht="29.25" customHeight="1">
      <c r="A19" s="48">
        <v>11</v>
      </c>
      <c r="B19" s="47" t="s">
        <v>44</v>
      </c>
      <c r="C19" s="35" t="s">
        <v>95</v>
      </c>
      <c r="D19" s="20" t="s">
        <v>29</v>
      </c>
      <c r="E19" s="21">
        <v>1</v>
      </c>
      <c r="F19" s="72">
        <v>2400</v>
      </c>
      <c r="G19" s="73">
        <v>3100</v>
      </c>
      <c r="H19" s="74">
        <v>2800</v>
      </c>
      <c r="I19" s="41">
        <f t="shared" si="8"/>
        <v>2766.6666666666665</v>
      </c>
      <c r="J19" s="22">
        <f t="shared" si="9"/>
        <v>351.18845842842461</v>
      </c>
      <c r="K19" s="40">
        <f t="shared" si="10"/>
        <v>12.693558738376796</v>
      </c>
      <c r="L19" s="23">
        <f t="shared" si="11"/>
        <v>2766.6666666666665</v>
      </c>
      <c r="M19" s="24">
        <f t="shared" si="12"/>
        <v>2766.6666666666665</v>
      </c>
      <c r="N19" s="24">
        <f t="shared" si="13"/>
        <v>2766.66</v>
      </c>
      <c r="O19" s="24">
        <f t="shared" si="14"/>
        <v>2766.66</v>
      </c>
      <c r="P19" s="9"/>
    </row>
    <row r="20" spans="1:16" ht="36.75" customHeight="1">
      <c r="A20" s="48">
        <v>12</v>
      </c>
      <c r="B20" s="47" t="s">
        <v>45</v>
      </c>
      <c r="C20" s="35" t="s">
        <v>95</v>
      </c>
      <c r="D20" s="20" t="s">
        <v>29</v>
      </c>
      <c r="E20" s="21">
        <v>1</v>
      </c>
      <c r="F20" s="72">
        <v>25.97</v>
      </c>
      <c r="G20" s="73">
        <v>31</v>
      </c>
      <c r="H20" s="74">
        <v>26</v>
      </c>
      <c r="I20" s="41">
        <f t="shared" si="8"/>
        <v>27.656666666666666</v>
      </c>
      <c r="J20" s="22">
        <f t="shared" si="9"/>
        <v>2.8954504543047075</v>
      </c>
      <c r="K20" s="40">
        <f t="shared" si="10"/>
        <v>10.469267642417888</v>
      </c>
      <c r="L20" s="23">
        <f t="shared" si="11"/>
        <v>27.656666666666666</v>
      </c>
      <c r="M20" s="24">
        <f t="shared" si="12"/>
        <v>27.656666666666666</v>
      </c>
      <c r="N20" s="24">
        <f t="shared" si="13"/>
        <v>27.65</v>
      </c>
      <c r="O20" s="24">
        <f t="shared" si="14"/>
        <v>27.65</v>
      </c>
      <c r="P20" s="9"/>
    </row>
    <row r="21" spans="1:16" ht="24.75" customHeight="1">
      <c r="A21" s="48">
        <v>13</v>
      </c>
      <c r="B21" s="47" t="s">
        <v>46</v>
      </c>
      <c r="C21" s="35" t="s">
        <v>96</v>
      </c>
      <c r="D21" s="20" t="s">
        <v>29</v>
      </c>
      <c r="E21" s="21">
        <v>1</v>
      </c>
      <c r="F21" s="72">
        <v>827.18</v>
      </c>
      <c r="G21" s="73">
        <v>868</v>
      </c>
      <c r="H21" s="74">
        <v>851</v>
      </c>
      <c r="I21" s="41">
        <f t="shared" si="8"/>
        <v>848.72666666666657</v>
      </c>
      <c r="J21" s="22">
        <f t="shared" si="9"/>
        <v>20.504734412650521</v>
      </c>
      <c r="K21" s="40">
        <f t="shared" si="10"/>
        <v>2.4159408697716409</v>
      </c>
      <c r="L21" s="23">
        <f t="shared" si="11"/>
        <v>848.72666666666657</v>
      </c>
      <c r="M21" s="24">
        <f t="shared" si="12"/>
        <v>848.72666666666657</v>
      </c>
      <c r="N21" s="24">
        <f t="shared" si="13"/>
        <v>848.72</v>
      </c>
      <c r="O21" s="24">
        <f t="shared" si="14"/>
        <v>848.72</v>
      </c>
      <c r="P21" s="9"/>
    </row>
    <row r="22" spans="1:16" ht="27.75" customHeight="1">
      <c r="A22" s="48">
        <v>14</v>
      </c>
      <c r="B22" s="47" t="s">
        <v>47</v>
      </c>
      <c r="C22" s="35" t="s">
        <v>96</v>
      </c>
      <c r="D22" s="20" t="s">
        <v>29</v>
      </c>
      <c r="E22" s="21">
        <v>1</v>
      </c>
      <c r="F22" s="72">
        <v>1110.47</v>
      </c>
      <c r="G22" s="73">
        <v>1250</v>
      </c>
      <c r="H22" s="74">
        <v>1300</v>
      </c>
      <c r="I22" s="41">
        <f t="shared" si="8"/>
        <v>1220.1566666666668</v>
      </c>
      <c r="J22" s="22">
        <f t="shared" si="9"/>
        <v>98.226135184752792</v>
      </c>
      <c r="K22" s="40">
        <f t="shared" si="10"/>
        <v>8.0502887758746375</v>
      </c>
      <c r="L22" s="23">
        <f t="shared" si="11"/>
        <v>1220.1566666666668</v>
      </c>
      <c r="M22" s="24">
        <f t="shared" si="12"/>
        <v>1220.1566666666668</v>
      </c>
      <c r="N22" s="24">
        <f t="shared" si="13"/>
        <v>1220.1500000000001</v>
      </c>
      <c r="O22" s="24">
        <f t="shared" si="14"/>
        <v>1220.1500000000001</v>
      </c>
      <c r="P22" s="9"/>
    </row>
    <row r="23" spans="1:16" ht="27" customHeight="1">
      <c r="A23" s="48">
        <v>15</v>
      </c>
      <c r="B23" s="47" t="s">
        <v>48</v>
      </c>
      <c r="C23" s="35" t="s">
        <v>96</v>
      </c>
      <c r="D23" s="20" t="s">
        <v>29</v>
      </c>
      <c r="E23" s="21">
        <v>1</v>
      </c>
      <c r="F23" s="72">
        <v>1114.6199999999999</v>
      </c>
      <c r="G23" s="73">
        <v>1250</v>
      </c>
      <c r="H23" s="74">
        <v>1300</v>
      </c>
      <c r="I23" s="41">
        <f t="shared" si="8"/>
        <v>1221.54</v>
      </c>
      <c r="J23" s="22">
        <f t="shared" si="9"/>
        <v>95.91097330337135</v>
      </c>
      <c r="K23" s="40">
        <f t="shared" si="10"/>
        <v>7.8516440970718397</v>
      </c>
      <c r="L23" s="23">
        <f t="shared" si="11"/>
        <v>1221.54</v>
      </c>
      <c r="M23" s="24">
        <f t="shared" si="12"/>
        <v>1221.54</v>
      </c>
      <c r="N23" s="24">
        <f t="shared" si="13"/>
        <v>1221.54</v>
      </c>
      <c r="O23" s="24">
        <f t="shared" si="14"/>
        <v>1221.54</v>
      </c>
      <c r="P23" s="9"/>
    </row>
    <row r="24" spans="1:16" ht="27.75" customHeight="1">
      <c r="A24" s="48">
        <v>16</v>
      </c>
      <c r="B24" s="47" t="s">
        <v>49</v>
      </c>
      <c r="C24" s="35" t="s">
        <v>95</v>
      </c>
      <c r="D24" s="20" t="s">
        <v>29</v>
      </c>
      <c r="E24" s="21">
        <v>1</v>
      </c>
      <c r="F24" s="72">
        <v>13.5</v>
      </c>
      <c r="G24" s="73">
        <v>16</v>
      </c>
      <c r="H24" s="74">
        <v>15.8</v>
      </c>
      <c r="I24" s="41">
        <f t="shared" si="8"/>
        <v>15.1</v>
      </c>
      <c r="J24" s="22">
        <f t="shared" si="9"/>
        <v>1.3892443989449805</v>
      </c>
      <c r="K24" s="40">
        <f t="shared" si="10"/>
        <v>9.2002940327482161</v>
      </c>
      <c r="L24" s="23">
        <f t="shared" si="11"/>
        <v>15.099999999999998</v>
      </c>
      <c r="M24" s="24">
        <f t="shared" si="12"/>
        <v>15.099999999999998</v>
      </c>
      <c r="N24" s="24">
        <f t="shared" si="13"/>
        <v>15.1</v>
      </c>
      <c r="O24" s="24">
        <f t="shared" si="14"/>
        <v>15.1</v>
      </c>
      <c r="P24" s="9"/>
    </row>
    <row r="25" spans="1:16" ht="35.25" customHeight="1">
      <c r="A25" s="48">
        <v>17</v>
      </c>
      <c r="B25" s="47" t="s">
        <v>50</v>
      </c>
      <c r="C25" s="35" t="s">
        <v>97</v>
      </c>
      <c r="D25" s="20" t="s">
        <v>29</v>
      </c>
      <c r="E25" s="21">
        <v>1</v>
      </c>
      <c r="F25" s="72">
        <v>1638</v>
      </c>
      <c r="G25" s="73">
        <v>1750</v>
      </c>
      <c r="H25" s="74">
        <v>1735</v>
      </c>
      <c r="I25" s="41">
        <f t="shared" si="8"/>
        <v>1707.6666666666667</v>
      </c>
      <c r="J25" s="22">
        <f t="shared" si="9"/>
        <v>60.797478017869572</v>
      </c>
      <c r="K25" s="40">
        <f t="shared" si="10"/>
        <v>3.5602661341715538</v>
      </c>
      <c r="L25" s="23">
        <f t="shared" si="11"/>
        <v>1707.6666666666665</v>
      </c>
      <c r="M25" s="24">
        <f t="shared" si="12"/>
        <v>1707.6666666666665</v>
      </c>
      <c r="N25" s="24">
        <f t="shared" si="13"/>
        <v>1707.66</v>
      </c>
      <c r="O25" s="24">
        <f t="shared" si="14"/>
        <v>1707.66</v>
      </c>
      <c r="P25" s="9"/>
    </row>
    <row r="26" spans="1:16" ht="27" customHeight="1">
      <c r="A26" s="48">
        <v>18</v>
      </c>
      <c r="B26" s="47" t="s">
        <v>51</v>
      </c>
      <c r="C26" s="35" t="s">
        <v>98</v>
      </c>
      <c r="D26" s="20" t="s">
        <v>90</v>
      </c>
      <c r="E26" s="21">
        <v>1</v>
      </c>
      <c r="F26" s="72">
        <v>510.07</v>
      </c>
      <c r="G26" s="73">
        <v>600</v>
      </c>
      <c r="H26" s="74">
        <v>563</v>
      </c>
      <c r="I26" s="41">
        <f t="shared" si="8"/>
        <v>557.68999999999994</v>
      </c>
      <c r="J26" s="22">
        <f t="shared" si="9"/>
        <v>45.199538714460353</v>
      </c>
      <c r="K26" s="40">
        <f t="shared" si="10"/>
        <v>8.1047784099518303</v>
      </c>
      <c r="L26" s="23">
        <f t="shared" si="11"/>
        <v>557.68999999999994</v>
      </c>
      <c r="M26" s="24">
        <f t="shared" si="12"/>
        <v>557.68999999999994</v>
      </c>
      <c r="N26" s="24">
        <f t="shared" si="13"/>
        <v>557.69000000000005</v>
      </c>
      <c r="O26" s="24">
        <f t="shared" si="14"/>
        <v>557.69000000000005</v>
      </c>
      <c r="P26" s="9"/>
    </row>
    <row r="27" spans="1:16" ht="32.25" customHeight="1">
      <c r="A27" s="48">
        <v>19</v>
      </c>
      <c r="B27" s="47" t="s">
        <v>52</v>
      </c>
      <c r="C27" s="35" t="s">
        <v>95</v>
      </c>
      <c r="D27" s="20" t="s">
        <v>29</v>
      </c>
      <c r="E27" s="21">
        <v>1</v>
      </c>
      <c r="F27" s="72">
        <v>391.9</v>
      </c>
      <c r="G27" s="73">
        <v>405</v>
      </c>
      <c r="H27" s="74">
        <v>399</v>
      </c>
      <c r="I27" s="41">
        <f t="shared" si="8"/>
        <v>398.63333333333338</v>
      </c>
      <c r="J27" s="22">
        <f t="shared" si="9"/>
        <v>6.5576926836604263</v>
      </c>
      <c r="K27" s="40">
        <f t="shared" si="10"/>
        <v>1.6450437370165796</v>
      </c>
      <c r="L27" s="23">
        <f t="shared" si="11"/>
        <v>398.63333333333333</v>
      </c>
      <c r="M27" s="24">
        <f t="shared" si="12"/>
        <v>398.63333333333333</v>
      </c>
      <c r="N27" s="24">
        <f t="shared" si="13"/>
        <v>398.63</v>
      </c>
      <c r="O27" s="24">
        <f t="shared" si="14"/>
        <v>398.63</v>
      </c>
      <c r="P27" s="9"/>
    </row>
    <row r="28" spans="1:16" ht="30" customHeight="1">
      <c r="A28" s="48">
        <v>20</v>
      </c>
      <c r="B28" s="47" t="s">
        <v>53</v>
      </c>
      <c r="C28" s="35" t="s">
        <v>95</v>
      </c>
      <c r="D28" s="20" t="s">
        <v>29</v>
      </c>
      <c r="E28" s="21">
        <v>1</v>
      </c>
      <c r="F28" s="72">
        <v>535.94000000000005</v>
      </c>
      <c r="G28" s="73">
        <v>604</v>
      </c>
      <c r="H28" s="74">
        <v>565</v>
      </c>
      <c r="I28" s="41">
        <f t="shared" si="8"/>
        <v>568.31333333333339</v>
      </c>
      <c r="J28" s="22">
        <f t="shared" si="9"/>
        <v>34.150761826543956</v>
      </c>
      <c r="K28" s="40">
        <f t="shared" si="10"/>
        <v>6.0091431651337794</v>
      </c>
      <c r="L28" s="23">
        <f t="shared" si="11"/>
        <v>568.31333333333328</v>
      </c>
      <c r="M28" s="24">
        <f t="shared" si="12"/>
        <v>568.31333333333328</v>
      </c>
      <c r="N28" s="24">
        <f t="shared" si="13"/>
        <v>568.30999999999995</v>
      </c>
      <c r="O28" s="24">
        <f t="shared" si="14"/>
        <v>568.30999999999995</v>
      </c>
      <c r="P28" s="9"/>
    </row>
    <row r="29" spans="1:16" ht="30" customHeight="1">
      <c r="A29" s="48">
        <v>21</v>
      </c>
      <c r="B29" s="47" t="s">
        <v>54</v>
      </c>
      <c r="C29" s="35" t="s">
        <v>95</v>
      </c>
      <c r="D29" s="20" t="s">
        <v>29</v>
      </c>
      <c r="E29" s="21">
        <v>1</v>
      </c>
      <c r="F29" s="72">
        <v>217</v>
      </c>
      <c r="G29" s="73">
        <v>225</v>
      </c>
      <c r="H29" s="74">
        <v>250</v>
      </c>
      <c r="I29" s="41">
        <f t="shared" si="8"/>
        <v>230.66666666666666</v>
      </c>
      <c r="J29" s="22">
        <f t="shared" si="9"/>
        <v>17.214335111567141</v>
      </c>
      <c r="K29" s="40">
        <f t="shared" si="10"/>
        <v>7.4628620425869112</v>
      </c>
      <c r="L29" s="23">
        <f t="shared" si="11"/>
        <v>230.66666666666666</v>
      </c>
      <c r="M29" s="24">
        <f t="shared" si="12"/>
        <v>230.66666666666666</v>
      </c>
      <c r="N29" s="24">
        <f t="shared" si="13"/>
        <v>230.66</v>
      </c>
      <c r="O29" s="24">
        <f t="shared" si="14"/>
        <v>230.66</v>
      </c>
      <c r="P29" s="9"/>
    </row>
    <row r="30" spans="1:16" ht="30.75" customHeight="1">
      <c r="A30" s="48">
        <v>22</v>
      </c>
      <c r="B30" s="47" t="s">
        <v>55</v>
      </c>
      <c r="C30" s="35" t="s">
        <v>95</v>
      </c>
      <c r="D30" s="20" t="s">
        <v>29</v>
      </c>
      <c r="E30" s="21">
        <v>1</v>
      </c>
      <c r="F30" s="72">
        <v>139.36000000000001</v>
      </c>
      <c r="G30" s="73">
        <v>146</v>
      </c>
      <c r="H30" s="74">
        <v>150</v>
      </c>
      <c r="I30" s="41">
        <f t="shared" si="8"/>
        <v>145.12</v>
      </c>
      <c r="J30" s="22">
        <f t="shared" si="9"/>
        <v>5.3743092579418912</v>
      </c>
      <c r="K30" s="40">
        <f t="shared" si="10"/>
        <v>3.7033553320988775</v>
      </c>
      <c r="L30" s="23">
        <f t="shared" si="11"/>
        <v>145.12</v>
      </c>
      <c r="M30" s="24">
        <f t="shared" si="12"/>
        <v>145.12</v>
      </c>
      <c r="N30" s="24">
        <f t="shared" si="13"/>
        <v>145.12</v>
      </c>
      <c r="O30" s="24">
        <f t="shared" si="14"/>
        <v>145.12</v>
      </c>
      <c r="P30" s="9"/>
    </row>
    <row r="31" spans="1:16" ht="27.75" customHeight="1">
      <c r="A31" s="48">
        <v>23</v>
      </c>
      <c r="B31" s="47" t="s">
        <v>56</v>
      </c>
      <c r="C31" s="35" t="s">
        <v>95</v>
      </c>
      <c r="D31" s="20" t="s">
        <v>29</v>
      </c>
      <c r="E31" s="21">
        <v>1</v>
      </c>
      <c r="F31" s="72">
        <v>739.8</v>
      </c>
      <c r="G31" s="73">
        <v>780</v>
      </c>
      <c r="H31" s="74">
        <v>792</v>
      </c>
      <c r="I31" s="41">
        <f t="shared" si="8"/>
        <v>770.6</v>
      </c>
      <c r="J31" s="22">
        <f t="shared" si="9"/>
        <v>27.340080468060101</v>
      </c>
      <c r="K31" s="40">
        <f t="shared" si="10"/>
        <v>3.5478952073786791</v>
      </c>
      <c r="L31" s="23">
        <f t="shared" si="11"/>
        <v>770.6</v>
      </c>
      <c r="M31" s="24">
        <f t="shared" si="12"/>
        <v>770.6</v>
      </c>
      <c r="N31" s="24">
        <f t="shared" si="13"/>
        <v>770.6</v>
      </c>
      <c r="O31" s="24">
        <f t="shared" si="14"/>
        <v>770.6</v>
      </c>
      <c r="P31" s="9"/>
    </row>
    <row r="32" spans="1:16" ht="37.5" customHeight="1">
      <c r="A32" s="48">
        <v>24</v>
      </c>
      <c r="B32" s="47" t="s">
        <v>57</v>
      </c>
      <c r="C32" s="35" t="s">
        <v>95</v>
      </c>
      <c r="D32" s="20" t="s">
        <v>29</v>
      </c>
      <c r="E32" s="21">
        <v>1</v>
      </c>
      <c r="F32" s="72">
        <v>32.54</v>
      </c>
      <c r="G32" s="73">
        <v>35</v>
      </c>
      <c r="H32" s="74">
        <v>33</v>
      </c>
      <c r="I32" s="41">
        <f t="shared" si="8"/>
        <v>33.513333333333328</v>
      </c>
      <c r="J32" s="22">
        <f t="shared" si="9"/>
        <v>1.3078735922608631</v>
      </c>
      <c r="K32" s="40">
        <f t="shared" si="10"/>
        <v>3.9025470228591508</v>
      </c>
      <c r="L32" s="23">
        <f t="shared" si="11"/>
        <v>33.513333333333328</v>
      </c>
      <c r="M32" s="24">
        <f t="shared" si="12"/>
        <v>33.513333333333328</v>
      </c>
      <c r="N32" s="24">
        <f t="shared" si="13"/>
        <v>33.51</v>
      </c>
      <c r="O32" s="24">
        <f t="shared" si="14"/>
        <v>33.51</v>
      </c>
      <c r="P32" s="9"/>
    </row>
    <row r="33" spans="1:16" ht="38.25" customHeight="1">
      <c r="A33" s="48">
        <v>25</v>
      </c>
      <c r="B33" s="47" t="s">
        <v>58</v>
      </c>
      <c r="C33" s="35" t="s">
        <v>95</v>
      </c>
      <c r="D33" s="20" t="s">
        <v>29</v>
      </c>
      <c r="E33" s="21">
        <v>1</v>
      </c>
      <c r="F33" s="72">
        <v>33.54</v>
      </c>
      <c r="G33" s="73">
        <v>35</v>
      </c>
      <c r="H33" s="74">
        <v>34</v>
      </c>
      <c r="I33" s="41">
        <f t="shared" si="8"/>
        <v>34.18</v>
      </c>
      <c r="J33" s="22">
        <f t="shared" si="9"/>
        <v>0.74645830426086135</v>
      </c>
      <c r="K33" s="40">
        <f t="shared" si="10"/>
        <v>2.1839037573459961</v>
      </c>
      <c r="L33" s="23">
        <f t="shared" si="11"/>
        <v>34.179999999999993</v>
      </c>
      <c r="M33" s="24">
        <f t="shared" si="12"/>
        <v>34.179999999999993</v>
      </c>
      <c r="N33" s="24">
        <f t="shared" si="13"/>
        <v>34.18</v>
      </c>
      <c r="O33" s="24">
        <f t="shared" si="14"/>
        <v>34.18</v>
      </c>
      <c r="P33" s="9"/>
    </row>
    <row r="34" spans="1:16" ht="37.5" customHeight="1">
      <c r="A34" s="48">
        <v>26</v>
      </c>
      <c r="B34" s="47" t="s">
        <v>59</v>
      </c>
      <c r="C34" s="35" t="s">
        <v>30</v>
      </c>
      <c r="D34" s="20" t="s">
        <v>29</v>
      </c>
      <c r="E34" s="21">
        <v>1</v>
      </c>
      <c r="F34" s="72">
        <v>563.79999999999995</v>
      </c>
      <c r="G34" s="73">
        <v>602</v>
      </c>
      <c r="H34" s="74">
        <v>581</v>
      </c>
      <c r="I34" s="41">
        <f t="shared" si="8"/>
        <v>582.26666666666665</v>
      </c>
      <c r="J34" s="22">
        <f t="shared" si="9"/>
        <v>19.131474938784365</v>
      </c>
      <c r="K34" s="40">
        <f t="shared" si="10"/>
        <v>3.2856895360861631</v>
      </c>
      <c r="L34" s="23">
        <f t="shared" si="11"/>
        <v>582.26666666666665</v>
      </c>
      <c r="M34" s="24">
        <f t="shared" si="12"/>
        <v>582.26666666666665</v>
      </c>
      <c r="N34" s="24">
        <f t="shared" si="13"/>
        <v>582.26</v>
      </c>
      <c r="O34" s="24">
        <f t="shared" si="14"/>
        <v>582.26</v>
      </c>
      <c r="P34" s="9"/>
    </row>
    <row r="35" spans="1:16" ht="37.5" customHeight="1">
      <c r="A35" s="48">
        <v>27</v>
      </c>
      <c r="B35" s="47" t="s">
        <v>60</v>
      </c>
      <c r="C35" s="35" t="s">
        <v>30</v>
      </c>
      <c r="D35" s="20" t="s">
        <v>29</v>
      </c>
      <c r="E35" s="21">
        <v>1</v>
      </c>
      <c r="F35" s="72">
        <v>624.08000000000004</v>
      </c>
      <c r="G35" s="73">
        <v>650</v>
      </c>
      <c r="H35" s="74">
        <v>643</v>
      </c>
      <c r="I35" s="41">
        <f t="shared" si="8"/>
        <v>639.02666666666664</v>
      </c>
      <c r="J35" s="22">
        <f t="shared" si="9"/>
        <v>13.409031782098689</v>
      </c>
      <c r="K35" s="40">
        <f t="shared" si="10"/>
        <v>2.0983524603196564</v>
      </c>
      <c r="L35" s="23">
        <f t="shared" si="11"/>
        <v>639.02666666666664</v>
      </c>
      <c r="M35" s="24">
        <f t="shared" si="12"/>
        <v>639.02666666666664</v>
      </c>
      <c r="N35" s="24">
        <f t="shared" si="13"/>
        <v>639.02</v>
      </c>
      <c r="O35" s="24">
        <f t="shared" si="14"/>
        <v>639.02</v>
      </c>
      <c r="P35" s="9"/>
    </row>
    <row r="36" spans="1:16" ht="36" customHeight="1">
      <c r="A36" s="48">
        <v>28</v>
      </c>
      <c r="B36" s="47" t="s">
        <v>61</v>
      </c>
      <c r="C36" s="35" t="s">
        <v>30</v>
      </c>
      <c r="D36" s="20" t="s">
        <v>29</v>
      </c>
      <c r="E36" s="21">
        <v>1</v>
      </c>
      <c r="F36" s="72">
        <v>644.53</v>
      </c>
      <c r="G36" s="73">
        <v>650</v>
      </c>
      <c r="H36" s="74">
        <v>665</v>
      </c>
      <c r="I36" s="41">
        <f t="shared" si="8"/>
        <v>653.17666666666662</v>
      </c>
      <c r="J36" s="22">
        <f t="shared" si="9"/>
        <v>10.598284452369336</v>
      </c>
      <c r="K36" s="40">
        <f t="shared" si="10"/>
        <v>1.622575482748823</v>
      </c>
      <c r="L36" s="23">
        <f t="shared" si="11"/>
        <v>653.17666666666662</v>
      </c>
      <c r="M36" s="24">
        <f t="shared" si="12"/>
        <v>653.17666666666662</v>
      </c>
      <c r="N36" s="24">
        <f t="shared" si="13"/>
        <v>653.16999999999996</v>
      </c>
      <c r="O36" s="24">
        <f t="shared" si="14"/>
        <v>653.16999999999996</v>
      </c>
      <c r="P36" s="9"/>
    </row>
    <row r="37" spans="1:16" ht="36" customHeight="1">
      <c r="A37" s="48">
        <v>29</v>
      </c>
      <c r="B37" s="47" t="s">
        <v>62</v>
      </c>
      <c r="C37" s="35" t="s">
        <v>30</v>
      </c>
      <c r="D37" s="20" t="s">
        <v>29</v>
      </c>
      <c r="E37" s="21">
        <v>1</v>
      </c>
      <c r="F37" s="72">
        <v>20067.150000000001</v>
      </c>
      <c r="G37" s="73">
        <v>21450</v>
      </c>
      <c r="H37" s="74">
        <v>23595</v>
      </c>
      <c r="I37" s="41">
        <f t="shared" si="8"/>
        <v>21704.05</v>
      </c>
      <c r="J37" s="22">
        <f t="shared" si="9"/>
        <v>1777.5931642251546</v>
      </c>
      <c r="K37" s="40">
        <f t="shared" si="10"/>
        <v>8.1901449924099623</v>
      </c>
      <c r="L37" s="23">
        <f t="shared" si="11"/>
        <v>21704.05</v>
      </c>
      <c r="M37" s="24">
        <f t="shared" si="12"/>
        <v>21704.05</v>
      </c>
      <c r="N37" s="24">
        <f t="shared" si="13"/>
        <v>21704.05</v>
      </c>
      <c r="O37" s="24">
        <f t="shared" si="14"/>
        <v>21704.05</v>
      </c>
      <c r="P37" s="9"/>
    </row>
    <row r="38" spans="1:16" ht="39.75" customHeight="1">
      <c r="A38" s="48">
        <v>30</v>
      </c>
      <c r="B38" s="47" t="s">
        <v>63</v>
      </c>
      <c r="C38" s="35" t="s">
        <v>95</v>
      </c>
      <c r="D38" s="20" t="s">
        <v>29</v>
      </c>
      <c r="E38" s="21">
        <v>1</v>
      </c>
      <c r="F38" s="72">
        <v>47.11</v>
      </c>
      <c r="G38" s="73">
        <v>50</v>
      </c>
      <c r="H38" s="74">
        <v>48</v>
      </c>
      <c r="I38" s="41">
        <f t="shared" si="8"/>
        <v>48.370000000000005</v>
      </c>
      <c r="J38" s="22">
        <f t="shared" si="9"/>
        <v>1.4801013478812863</v>
      </c>
      <c r="K38" s="40">
        <f t="shared" si="10"/>
        <v>3.0599573038686918</v>
      </c>
      <c r="L38" s="23">
        <f t="shared" si="11"/>
        <v>48.370000000000005</v>
      </c>
      <c r="M38" s="24">
        <f t="shared" si="12"/>
        <v>48.370000000000005</v>
      </c>
      <c r="N38" s="24">
        <f t="shared" si="13"/>
        <v>48.37</v>
      </c>
      <c r="O38" s="24">
        <f t="shared" si="14"/>
        <v>48.37</v>
      </c>
      <c r="P38" s="9"/>
    </row>
    <row r="39" spans="1:16" ht="35.25" customHeight="1">
      <c r="A39" s="48">
        <v>31</v>
      </c>
      <c r="B39" s="47" t="s">
        <v>64</v>
      </c>
      <c r="C39" s="35" t="s">
        <v>30</v>
      </c>
      <c r="D39" s="20" t="s">
        <v>29</v>
      </c>
      <c r="E39" s="21">
        <v>1</v>
      </c>
      <c r="F39" s="72">
        <v>205.87</v>
      </c>
      <c r="G39" s="73">
        <v>215</v>
      </c>
      <c r="H39" s="74">
        <v>212</v>
      </c>
      <c r="I39" s="41">
        <f t="shared" si="8"/>
        <v>210.95666666666668</v>
      </c>
      <c r="J39" s="22">
        <f t="shared" si="9"/>
        <v>4.6535613602200749</v>
      </c>
      <c r="K39" s="40">
        <f t="shared" si="10"/>
        <v>2.2059323527201835</v>
      </c>
      <c r="L39" s="23">
        <f t="shared" si="11"/>
        <v>210.95666666666665</v>
      </c>
      <c r="M39" s="24">
        <f t="shared" si="12"/>
        <v>210.95666666666665</v>
      </c>
      <c r="N39" s="24">
        <f t="shared" si="13"/>
        <v>210.95</v>
      </c>
      <c r="O39" s="24">
        <f t="shared" si="14"/>
        <v>210.95</v>
      </c>
      <c r="P39" s="9"/>
    </row>
    <row r="40" spans="1:16" ht="36.75" customHeight="1">
      <c r="A40" s="48">
        <v>32</v>
      </c>
      <c r="B40" s="47" t="s">
        <v>65</v>
      </c>
      <c r="C40" s="35" t="s">
        <v>30</v>
      </c>
      <c r="D40" s="20" t="s">
        <v>29</v>
      </c>
      <c r="E40" s="21">
        <v>1</v>
      </c>
      <c r="F40" s="72">
        <v>214.28</v>
      </c>
      <c r="G40" s="73">
        <v>225</v>
      </c>
      <c r="H40" s="74">
        <v>221</v>
      </c>
      <c r="I40" s="41">
        <f t="shared" si="8"/>
        <v>220.09333333333333</v>
      </c>
      <c r="J40" s="22">
        <f t="shared" si="9"/>
        <v>5.4172071525217982</v>
      </c>
      <c r="K40" s="40">
        <f t="shared" si="10"/>
        <v>2.4613226900050575</v>
      </c>
      <c r="L40" s="23">
        <f t="shared" si="11"/>
        <v>220.09333333333331</v>
      </c>
      <c r="M40" s="24">
        <f t="shared" si="12"/>
        <v>220.09333333333331</v>
      </c>
      <c r="N40" s="24">
        <f t="shared" si="13"/>
        <v>220.09</v>
      </c>
      <c r="O40" s="24">
        <f t="shared" si="14"/>
        <v>220.09</v>
      </c>
      <c r="P40" s="9"/>
    </row>
    <row r="41" spans="1:16" ht="36" customHeight="1">
      <c r="A41" s="48">
        <v>33</v>
      </c>
      <c r="B41" s="47" t="s">
        <v>66</v>
      </c>
      <c r="C41" s="35" t="s">
        <v>30</v>
      </c>
      <c r="D41" s="20" t="s">
        <v>29</v>
      </c>
      <c r="E41" s="21">
        <v>1</v>
      </c>
      <c r="F41" s="72">
        <v>247.42</v>
      </c>
      <c r="G41" s="73">
        <v>267</v>
      </c>
      <c r="H41" s="74">
        <v>256</v>
      </c>
      <c r="I41" s="41">
        <f t="shared" si="8"/>
        <v>256.80666666666667</v>
      </c>
      <c r="J41" s="22">
        <f t="shared" si="9"/>
        <v>9.8148934448282947</v>
      </c>
      <c r="K41" s="40">
        <f t="shared" si="10"/>
        <v>3.82189978641324</v>
      </c>
      <c r="L41" s="23">
        <f t="shared" si="11"/>
        <v>256.80666666666662</v>
      </c>
      <c r="M41" s="24">
        <f t="shared" si="12"/>
        <v>256.80666666666662</v>
      </c>
      <c r="N41" s="24">
        <f t="shared" si="13"/>
        <v>256.8</v>
      </c>
      <c r="O41" s="24">
        <f t="shared" si="14"/>
        <v>256.8</v>
      </c>
      <c r="P41" s="9"/>
    </row>
    <row r="42" spans="1:16" ht="33.75" customHeight="1">
      <c r="A42" s="48">
        <v>34</v>
      </c>
      <c r="B42" s="47" t="s">
        <v>67</v>
      </c>
      <c r="C42" s="35" t="s">
        <v>30</v>
      </c>
      <c r="D42" s="20" t="s">
        <v>29</v>
      </c>
      <c r="E42" s="21">
        <v>1</v>
      </c>
      <c r="F42" s="72">
        <v>608.79</v>
      </c>
      <c r="G42" s="73">
        <v>635</v>
      </c>
      <c r="H42" s="74">
        <v>628</v>
      </c>
      <c r="I42" s="41">
        <f t="shared" si="8"/>
        <v>623.92999999999995</v>
      </c>
      <c r="J42" s="22">
        <f t="shared" si="9"/>
        <v>13.570729530869022</v>
      </c>
      <c r="K42" s="40">
        <f t="shared" si="10"/>
        <v>2.1750403940937324</v>
      </c>
      <c r="L42" s="23">
        <f t="shared" si="11"/>
        <v>623.92999999999995</v>
      </c>
      <c r="M42" s="24">
        <f t="shared" si="12"/>
        <v>623.92999999999995</v>
      </c>
      <c r="N42" s="24">
        <f t="shared" si="13"/>
        <v>623.92999999999995</v>
      </c>
      <c r="O42" s="24">
        <f t="shared" si="14"/>
        <v>623.92999999999995</v>
      </c>
      <c r="P42" s="9"/>
    </row>
    <row r="43" spans="1:16" ht="36.75" customHeight="1">
      <c r="A43" s="48">
        <v>35</v>
      </c>
      <c r="B43" s="47" t="s">
        <v>68</v>
      </c>
      <c r="C43" s="35" t="s">
        <v>30</v>
      </c>
      <c r="D43" s="20" t="s">
        <v>29</v>
      </c>
      <c r="E43" s="21">
        <v>1</v>
      </c>
      <c r="F43" s="72">
        <v>632.57000000000005</v>
      </c>
      <c r="G43" s="73">
        <v>675</v>
      </c>
      <c r="H43" s="74">
        <v>652</v>
      </c>
      <c r="I43" s="41">
        <f t="shared" si="8"/>
        <v>653.19000000000005</v>
      </c>
      <c r="J43" s="22">
        <f t="shared" si="9"/>
        <v>21.240016478336333</v>
      </c>
      <c r="K43" s="40">
        <f t="shared" si="10"/>
        <v>3.2517363214893571</v>
      </c>
      <c r="L43" s="23">
        <f t="shared" si="11"/>
        <v>653.19000000000005</v>
      </c>
      <c r="M43" s="24">
        <f t="shared" si="12"/>
        <v>653.19000000000005</v>
      </c>
      <c r="N43" s="24">
        <f t="shared" si="13"/>
        <v>653.19000000000005</v>
      </c>
      <c r="O43" s="24">
        <f t="shared" si="14"/>
        <v>653.19000000000005</v>
      </c>
      <c r="P43" s="9"/>
    </row>
    <row r="44" spans="1:16" ht="35.25" customHeight="1">
      <c r="A44" s="48">
        <v>36</v>
      </c>
      <c r="B44" s="47" t="s">
        <v>69</v>
      </c>
      <c r="C44" s="35" t="s">
        <v>30</v>
      </c>
      <c r="D44" s="20" t="s">
        <v>29</v>
      </c>
      <c r="E44" s="21">
        <v>1</v>
      </c>
      <c r="F44" s="72">
        <v>767.38</v>
      </c>
      <c r="G44" s="73">
        <v>795</v>
      </c>
      <c r="H44" s="74">
        <v>791</v>
      </c>
      <c r="I44" s="41">
        <f t="shared" si="8"/>
        <v>784.46</v>
      </c>
      <c r="J44" s="22">
        <f t="shared" si="9"/>
        <v>14.926312337613737</v>
      </c>
      <c r="K44" s="40">
        <f t="shared" si="10"/>
        <v>1.9027499601781781</v>
      </c>
      <c r="L44" s="23">
        <f t="shared" si="11"/>
        <v>784.46</v>
      </c>
      <c r="M44" s="24">
        <f t="shared" si="12"/>
        <v>784.46</v>
      </c>
      <c r="N44" s="24">
        <f t="shared" si="13"/>
        <v>784.46</v>
      </c>
      <c r="O44" s="24">
        <f t="shared" si="14"/>
        <v>784.46</v>
      </c>
      <c r="P44" s="9"/>
    </row>
    <row r="45" spans="1:16" ht="36" customHeight="1">
      <c r="A45" s="48">
        <v>37</v>
      </c>
      <c r="B45" s="47" t="s">
        <v>70</v>
      </c>
      <c r="C45" s="35" t="s">
        <v>30</v>
      </c>
      <c r="D45" s="20" t="s">
        <v>29</v>
      </c>
      <c r="E45" s="21">
        <v>1</v>
      </c>
      <c r="F45" s="72">
        <v>6231.39</v>
      </c>
      <c r="G45" s="73">
        <v>6352</v>
      </c>
      <c r="H45" s="74">
        <v>7385</v>
      </c>
      <c r="I45" s="41">
        <f t="shared" si="8"/>
        <v>6656.13</v>
      </c>
      <c r="J45" s="22">
        <f t="shared" si="9"/>
        <v>634.09407874541762</v>
      </c>
      <c r="K45" s="40">
        <f t="shared" si="10"/>
        <v>9.5264677634814472</v>
      </c>
      <c r="L45" s="23">
        <f t="shared" si="11"/>
        <v>6656.1299999999992</v>
      </c>
      <c r="M45" s="24">
        <f t="shared" si="12"/>
        <v>6656.1299999999992</v>
      </c>
      <c r="N45" s="24">
        <f t="shared" si="13"/>
        <v>6656.13</v>
      </c>
      <c r="O45" s="24">
        <f t="shared" si="14"/>
        <v>6656.13</v>
      </c>
      <c r="P45" s="9"/>
    </row>
    <row r="46" spans="1:16" ht="36" customHeight="1">
      <c r="A46" s="48">
        <v>38</v>
      </c>
      <c r="B46" s="47" t="s">
        <v>71</v>
      </c>
      <c r="C46" s="35" t="s">
        <v>30</v>
      </c>
      <c r="D46" s="20" t="s">
        <v>29</v>
      </c>
      <c r="E46" s="21">
        <v>1</v>
      </c>
      <c r="F46" s="72">
        <v>7550.48</v>
      </c>
      <c r="G46" s="73">
        <v>7852</v>
      </c>
      <c r="H46" s="74">
        <v>9070</v>
      </c>
      <c r="I46" s="41">
        <f t="shared" si="8"/>
        <v>8157.4933333333329</v>
      </c>
      <c r="J46" s="22">
        <f t="shared" si="9"/>
        <v>804.50599135950108</v>
      </c>
      <c r="K46" s="40">
        <f t="shared" si="10"/>
        <v>9.8621716069581158</v>
      </c>
      <c r="L46" s="23">
        <f t="shared" si="11"/>
        <v>8157.4933333333329</v>
      </c>
      <c r="M46" s="24">
        <f t="shared" si="12"/>
        <v>8157.4933333333329</v>
      </c>
      <c r="N46" s="24">
        <f t="shared" si="13"/>
        <v>8157.49</v>
      </c>
      <c r="O46" s="24">
        <f t="shared" si="14"/>
        <v>8157.49</v>
      </c>
      <c r="P46" s="9"/>
    </row>
    <row r="47" spans="1:16" ht="22.5" customHeight="1">
      <c r="A47" s="48">
        <v>39</v>
      </c>
      <c r="B47" s="47" t="s">
        <v>72</v>
      </c>
      <c r="C47" s="35" t="s">
        <v>95</v>
      </c>
      <c r="D47" s="20" t="s">
        <v>29</v>
      </c>
      <c r="E47" s="21">
        <v>1</v>
      </c>
      <c r="F47" s="72">
        <v>236.82</v>
      </c>
      <c r="G47" s="73">
        <v>265</v>
      </c>
      <c r="H47" s="74">
        <v>238</v>
      </c>
      <c r="I47" s="41">
        <f t="shared" si="8"/>
        <v>246.60666666666665</v>
      </c>
      <c r="J47" s="22">
        <f t="shared" si="9"/>
        <v>15.940016729393147</v>
      </c>
      <c r="K47" s="40">
        <f t="shared" si="10"/>
        <v>6.463741205722938</v>
      </c>
      <c r="L47" s="23">
        <f t="shared" si="11"/>
        <v>246.60666666666663</v>
      </c>
      <c r="M47" s="24">
        <f t="shared" si="12"/>
        <v>246.60666666666663</v>
      </c>
      <c r="N47" s="24">
        <f t="shared" si="13"/>
        <v>246.6</v>
      </c>
      <c r="O47" s="24">
        <f t="shared" si="14"/>
        <v>246.6</v>
      </c>
      <c r="P47" s="9"/>
    </row>
    <row r="48" spans="1:16" ht="27.75" customHeight="1">
      <c r="A48" s="48">
        <v>40</v>
      </c>
      <c r="B48" s="47" t="s">
        <v>73</v>
      </c>
      <c r="C48" s="35" t="s">
        <v>95</v>
      </c>
      <c r="D48" s="20" t="s">
        <v>29</v>
      </c>
      <c r="E48" s="21">
        <v>1</v>
      </c>
      <c r="F48" s="72">
        <v>150</v>
      </c>
      <c r="G48" s="73">
        <v>162</v>
      </c>
      <c r="H48" s="74">
        <v>188</v>
      </c>
      <c r="I48" s="41">
        <f t="shared" si="8"/>
        <v>166.66666666666666</v>
      </c>
      <c r="J48" s="22">
        <f t="shared" si="9"/>
        <v>19.425069712444621</v>
      </c>
      <c r="K48" s="40">
        <f t="shared" si="10"/>
        <v>11.655041827466773</v>
      </c>
      <c r="L48" s="23">
        <f t="shared" si="11"/>
        <v>166.66666666666666</v>
      </c>
      <c r="M48" s="24">
        <f t="shared" si="12"/>
        <v>166.66666666666666</v>
      </c>
      <c r="N48" s="24">
        <f t="shared" si="13"/>
        <v>166.66</v>
      </c>
      <c r="O48" s="24">
        <f t="shared" si="14"/>
        <v>166.66</v>
      </c>
      <c r="P48" s="9"/>
    </row>
    <row r="49" spans="1:16" ht="37.5" customHeight="1">
      <c r="A49" s="48">
        <v>41</v>
      </c>
      <c r="B49" s="47" t="s">
        <v>74</v>
      </c>
      <c r="C49" s="35" t="s">
        <v>31</v>
      </c>
      <c r="D49" s="20" t="s">
        <v>29</v>
      </c>
      <c r="E49" s="21">
        <v>1</v>
      </c>
      <c r="F49" s="72">
        <v>1207.96</v>
      </c>
      <c r="G49" s="73">
        <v>1278</v>
      </c>
      <c r="H49" s="74">
        <v>1252</v>
      </c>
      <c r="I49" s="41">
        <f t="shared" si="8"/>
        <v>1245.9866666666667</v>
      </c>
      <c r="J49" s="22">
        <f t="shared" si="9"/>
        <v>35.40509191251072</v>
      </c>
      <c r="K49" s="40">
        <f t="shared" si="10"/>
        <v>2.841530560453621</v>
      </c>
      <c r="L49" s="23">
        <f t="shared" si="11"/>
        <v>1245.9866666666667</v>
      </c>
      <c r="M49" s="24">
        <f t="shared" si="12"/>
        <v>1245.9866666666667</v>
      </c>
      <c r="N49" s="24">
        <f t="shared" si="13"/>
        <v>1245.98</v>
      </c>
      <c r="O49" s="24">
        <f t="shared" si="14"/>
        <v>1245.98</v>
      </c>
      <c r="P49" s="9"/>
    </row>
    <row r="50" spans="1:16" ht="35.25" customHeight="1">
      <c r="A50" s="48">
        <v>42</v>
      </c>
      <c r="B50" s="47" t="s">
        <v>75</v>
      </c>
      <c r="C50" s="35" t="s">
        <v>31</v>
      </c>
      <c r="D50" s="20" t="s">
        <v>29</v>
      </c>
      <c r="E50" s="21">
        <v>1</v>
      </c>
      <c r="F50" s="72">
        <v>1207.92</v>
      </c>
      <c r="G50" s="73">
        <v>1278</v>
      </c>
      <c r="H50" s="74">
        <v>1265</v>
      </c>
      <c r="I50" s="41">
        <f t="shared" si="8"/>
        <v>1250.3066666666666</v>
      </c>
      <c r="J50" s="22">
        <f t="shared" si="9"/>
        <v>37.278977096123896</v>
      </c>
      <c r="K50" s="40">
        <f t="shared" si="10"/>
        <v>2.9815866850898365</v>
      </c>
      <c r="L50" s="23">
        <f t="shared" si="11"/>
        <v>1250.3066666666666</v>
      </c>
      <c r="M50" s="24">
        <f t="shared" si="12"/>
        <v>1250.3066666666666</v>
      </c>
      <c r="N50" s="24">
        <f t="shared" si="13"/>
        <v>1250.3</v>
      </c>
      <c r="O50" s="24">
        <f t="shared" si="14"/>
        <v>1250.3</v>
      </c>
      <c r="P50" s="9"/>
    </row>
    <row r="51" spans="1:16" ht="39.75" customHeight="1">
      <c r="A51" s="48">
        <v>43</v>
      </c>
      <c r="B51" s="47" t="s">
        <v>76</v>
      </c>
      <c r="C51" s="35" t="s">
        <v>31</v>
      </c>
      <c r="D51" s="20" t="s">
        <v>29</v>
      </c>
      <c r="E51" s="21">
        <v>1</v>
      </c>
      <c r="F51" s="72">
        <v>1743.82</v>
      </c>
      <c r="G51" s="73">
        <v>2100</v>
      </c>
      <c r="H51" s="74">
        <v>1762</v>
      </c>
      <c r="I51" s="41">
        <f t="shared" si="8"/>
        <v>1868.6066666666666</v>
      </c>
      <c r="J51" s="22">
        <f t="shared" si="9"/>
        <v>200.59856463427982</v>
      </c>
      <c r="K51" s="40">
        <f t="shared" si="10"/>
        <v>10.735194742300672</v>
      </c>
      <c r="L51" s="23">
        <f t="shared" si="11"/>
        <v>1868.6066666666666</v>
      </c>
      <c r="M51" s="24">
        <f t="shared" si="12"/>
        <v>1868.6066666666666</v>
      </c>
      <c r="N51" s="24">
        <f t="shared" si="13"/>
        <v>1868.6</v>
      </c>
      <c r="O51" s="24">
        <f t="shared" si="14"/>
        <v>1868.6</v>
      </c>
      <c r="P51" s="9"/>
    </row>
    <row r="52" spans="1:16" ht="34.5" customHeight="1">
      <c r="A52" s="48">
        <v>44</v>
      </c>
      <c r="B52" s="47" t="s">
        <v>77</v>
      </c>
      <c r="C52" s="35" t="s">
        <v>31</v>
      </c>
      <c r="D52" s="20" t="s">
        <v>29</v>
      </c>
      <c r="E52" s="21">
        <v>1</v>
      </c>
      <c r="F52" s="72">
        <v>2155</v>
      </c>
      <c r="G52" s="73">
        <v>2500</v>
      </c>
      <c r="H52" s="74">
        <v>2177</v>
      </c>
      <c r="I52" s="41">
        <f t="shared" si="8"/>
        <v>2277.3333333333335</v>
      </c>
      <c r="J52" s="22">
        <f t="shared" si="9"/>
        <v>193.14847484081602</v>
      </c>
      <c r="K52" s="40">
        <f t="shared" si="10"/>
        <v>8.4813440357501175</v>
      </c>
      <c r="L52" s="23">
        <f t="shared" si="11"/>
        <v>2277.333333333333</v>
      </c>
      <c r="M52" s="24">
        <f t="shared" si="12"/>
        <v>2277.333333333333</v>
      </c>
      <c r="N52" s="24">
        <f t="shared" si="13"/>
        <v>2277.33</v>
      </c>
      <c r="O52" s="24">
        <f t="shared" si="14"/>
        <v>2277.33</v>
      </c>
      <c r="P52" s="9"/>
    </row>
    <row r="53" spans="1:16" ht="35.25" customHeight="1">
      <c r="A53" s="48">
        <v>45</v>
      </c>
      <c r="B53" s="47" t="s">
        <v>78</v>
      </c>
      <c r="C53" s="35" t="s">
        <v>31</v>
      </c>
      <c r="D53" s="20" t="s">
        <v>29</v>
      </c>
      <c r="E53" s="21">
        <v>1</v>
      </c>
      <c r="F53" s="72">
        <v>2155</v>
      </c>
      <c r="G53" s="73">
        <v>2500</v>
      </c>
      <c r="H53" s="74">
        <v>2177</v>
      </c>
      <c r="I53" s="41">
        <f t="shared" si="8"/>
        <v>2277.3333333333335</v>
      </c>
      <c r="J53" s="22">
        <f t="shared" si="9"/>
        <v>193.14847484081602</v>
      </c>
      <c r="K53" s="40">
        <f t="shared" si="10"/>
        <v>8.4813440357501175</v>
      </c>
      <c r="L53" s="23">
        <f t="shared" si="11"/>
        <v>2277.333333333333</v>
      </c>
      <c r="M53" s="24">
        <f t="shared" si="12"/>
        <v>2277.333333333333</v>
      </c>
      <c r="N53" s="24">
        <f t="shared" si="13"/>
        <v>2277.33</v>
      </c>
      <c r="O53" s="24">
        <f t="shared" si="14"/>
        <v>2277.33</v>
      </c>
      <c r="P53" s="9"/>
    </row>
    <row r="54" spans="1:16" ht="36.75" customHeight="1">
      <c r="A54" s="48">
        <v>46</v>
      </c>
      <c r="B54" s="47" t="s">
        <v>79</v>
      </c>
      <c r="C54" s="35" t="s">
        <v>30</v>
      </c>
      <c r="D54" s="20" t="s">
        <v>29</v>
      </c>
      <c r="E54" s="21">
        <v>1</v>
      </c>
      <c r="F54" s="72">
        <v>170.99</v>
      </c>
      <c r="G54" s="73">
        <v>185</v>
      </c>
      <c r="H54" s="74">
        <v>176</v>
      </c>
      <c r="I54" s="41">
        <f t="shared" si="8"/>
        <v>177.33</v>
      </c>
      <c r="J54" s="22">
        <f t="shared" si="9"/>
        <v>7.0990633184949079</v>
      </c>
      <c r="K54" s="40">
        <f t="shared" si="10"/>
        <v>4.0033064447611277</v>
      </c>
      <c r="L54" s="23">
        <f t="shared" si="11"/>
        <v>177.32999999999998</v>
      </c>
      <c r="M54" s="24">
        <f t="shared" si="12"/>
        <v>177.32999999999998</v>
      </c>
      <c r="N54" s="24">
        <f t="shared" si="13"/>
        <v>177.33</v>
      </c>
      <c r="O54" s="24">
        <f t="shared" si="14"/>
        <v>177.33</v>
      </c>
      <c r="P54" s="9"/>
    </row>
    <row r="55" spans="1:16" ht="27.75" customHeight="1">
      <c r="A55" s="48">
        <v>47</v>
      </c>
      <c r="B55" s="47" t="s">
        <v>80</v>
      </c>
      <c r="C55" s="35" t="s">
        <v>97</v>
      </c>
      <c r="D55" s="20" t="s">
        <v>29</v>
      </c>
      <c r="E55" s="21">
        <v>1</v>
      </c>
      <c r="F55" s="72">
        <v>220.29</v>
      </c>
      <c r="G55" s="73">
        <v>268</v>
      </c>
      <c r="H55" s="74">
        <v>221</v>
      </c>
      <c r="I55" s="41">
        <f t="shared" si="8"/>
        <v>236.42999999999998</v>
      </c>
      <c r="J55" s="22">
        <f t="shared" si="9"/>
        <v>27.342726637992783</v>
      </c>
      <c r="K55" s="40">
        <f t="shared" si="10"/>
        <v>11.564829606222894</v>
      </c>
      <c r="L55" s="23">
        <f t="shared" si="11"/>
        <v>236.42999999999998</v>
      </c>
      <c r="M55" s="24">
        <f t="shared" si="12"/>
        <v>236.42999999999998</v>
      </c>
      <c r="N55" s="24">
        <f t="shared" si="13"/>
        <v>236.43</v>
      </c>
      <c r="O55" s="24">
        <f t="shared" si="14"/>
        <v>236.43</v>
      </c>
      <c r="P55" s="9"/>
    </row>
    <row r="56" spans="1:16" ht="29.25" customHeight="1">
      <c r="A56" s="48">
        <v>48</v>
      </c>
      <c r="B56" s="47" t="s">
        <v>81</v>
      </c>
      <c r="C56" s="35" t="s">
        <v>97</v>
      </c>
      <c r="D56" s="20" t="s">
        <v>29</v>
      </c>
      <c r="E56" s="21">
        <v>1</v>
      </c>
      <c r="F56" s="72">
        <v>328.67</v>
      </c>
      <c r="G56" s="73">
        <v>352</v>
      </c>
      <c r="H56" s="74">
        <v>345</v>
      </c>
      <c r="I56" s="41">
        <f t="shared" si="8"/>
        <v>341.89000000000004</v>
      </c>
      <c r="J56" s="22">
        <f t="shared" si="9"/>
        <v>11.971896257485685</v>
      </c>
      <c r="K56" s="40">
        <f t="shared" si="10"/>
        <v>3.5016807328338597</v>
      </c>
      <c r="L56" s="23">
        <f t="shared" si="11"/>
        <v>341.89</v>
      </c>
      <c r="M56" s="24">
        <f t="shared" si="12"/>
        <v>341.89</v>
      </c>
      <c r="N56" s="24">
        <f t="shared" si="13"/>
        <v>341.89</v>
      </c>
      <c r="O56" s="24">
        <f t="shared" si="14"/>
        <v>341.89</v>
      </c>
      <c r="P56" s="9"/>
    </row>
    <row r="57" spans="1:16" ht="36.75" customHeight="1">
      <c r="A57" s="48">
        <v>49</v>
      </c>
      <c r="B57" s="47" t="s">
        <v>82</v>
      </c>
      <c r="C57" s="35" t="s">
        <v>30</v>
      </c>
      <c r="D57" s="20" t="s">
        <v>29</v>
      </c>
      <c r="E57" s="21">
        <v>1</v>
      </c>
      <c r="F57" s="72">
        <v>7550.49</v>
      </c>
      <c r="G57" s="73">
        <v>7852</v>
      </c>
      <c r="H57" s="74">
        <v>9307</v>
      </c>
      <c r="I57" s="41">
        <f t="shared" si="8"/>
        <v>8236.496666666666</v>
      </c>
      <c r="J57" s="22">
        <f t="shared" si="9"/>
        <v>939.26040586907186</v>
      </c>
      <c r="K57" s="40">
        <f t="shared" si="10"/>
        <v>11.403639725495006</v>
      </c>
      <c r="L57" s="23">
        <f t="shared" si="11"/>
        <v>8236.496666666666</v>
      </c>
      <c r="M57" s="24">
        <f t="shared" si="12"/>
        <v>8236.496666666666</v>
      </c>
      <c r="N57" s="24">
        <f t="shared" si="13"/>
        <v>8236.49</v>
      </c>
      <c r="O57" s="24">
        <f t="shared" si="14"/>
        <v>8236.49</v>
      </c>
      <c r="P57" s="9"/>
    </row>
    <row r="58" spans="1:16" ht="50.25" customHeight="1">
      <c r="A58" s="48">
        <v>50</v>
      </c>
      <c r="B58" s="47" t="s">
        <v>83</v>
      </c>
      <c r="C58" s="35" t="s">
        <v>97</v>
      </c>
      <c r="D58" s="20" t="s">
        <v>29</v>
      </c>
      <c r="E58" s="21">
        <v>1</v>
      </c>
      <c r="F58" s="72">
        <v>8200.7800000000007</v>
      </c>
      <c r="G58" s="73">
        <v>8648</v>
      </c>
      <c r="H58" s="74">
        <v>8417</v>
      </c>
      <c r="I58" s="41">
        <f t="shared" si="8"/>
        <v>8421.9266666666663</v>
      </c>
      <c r="J58" s="22">
        <f t="shared" si="9"/>
        <v>223.65070116888342</v>
      </c>
      <c r="K58" s="40">
        <f t="shared" si="10"/>
        <v>2.6555764496748182</v>
      </c>
      <c r="L58" s="23">
        <f t="shared" si="11"/>
        <v>8421.9266666666663</v>
      </c>
      <c r="M58" s="24">
        <f t="shared" si="12"/>
        <v>8421.9266666666663</v>
      </c>
      <c r="N58" s="24">
        <f t="shared" si="13"/>
        <v>8421.92</v>
      </c>
      <c r="O58" s="24">
        <f t="shared" si="14"/>
        <v>8421.92</v>
      </c>
      <c r="P58" s="9"/>
    </row>
    <row r="59" spans="1:16" ht="30.75" customHeight="1">
      <c r="A59" s="48">
        <v>51</v>
      </c>
      <c r="B59" s="47" t="s">
        <v>84</v>
      </c>
      <c r="C59" s="35" t="s">
        <v>99</v>
      </c>
      <c r="D59" s="20" t="s">
        <v>29</v>
      </c>
      <c r="E59" s="21">
        <v>1</v>
      </c>
      <c r="F59" s="72">
        <v>1694.62</v>
      </c>
      <c r="G59" s="73">
        <v>1850</v>
      </c>
      <c r="H59" s="74">
        <v>2035</v>
      </c>
      <c r="I59" s="41">
        <f t="shared" si="8"/>
        <v>1859.8733333333332</v>
      </c>
      <c r="J59" s="22">
        <f t="shared" si="9"/>
        <v>170.40465995193134</v>
      </c>
      <c r="K59" s="40">
        <f t="shared" si="10"/>
        <v>9.1621648043378237</v>
      </c>
      <c r="L59" s="23">
        <f t="shared" si="11"/>
        <v>1859.8733333333332</v>
      </c>
      <c r="M59" s="24">
        <f t="shared" si="12"/>
        <v>1859.8733333333332</v>
      </c>
      <c r="N59" s="24">
        <f t="shared" si="13"/>
        <v>1859.87</v>
      </c>
      <c r="O59" s="24">
        <f t="shared" si="14"/>
        <v>1859.87</v>
      </c>
      <c r="P59" s="9"/>
    </row>
    <row r="60" spans="1:16" ht="33" customHeight="1">
      <c r="A60" s="48">
        <v>52</v>
      </c>
      <c r="B60" s="47" t="s">
        <v>85</v>
      </c>
      <c r="C60" s="35" t="s">
        <v>99</v>
      </c>
      <c r="D60" s="20" t="s">
        <v>29</v>
      </c>
      <c r="E60" s="21">
        <v>1</v>
      </c>
      <c r="F60" s="72">
        <v>16945.099999999999</v>
      </c>
      <c r="G60" s="73">
        <v>17800</v>
      </c>
      <c r="H60" s="74">
        <v>17167</v>
      </c>
      <c r="I60" s="41">
        <f t="shared" si="8"/>
        <v>17304.033333333333</v>
      </c>
      <c r="J60" s="22">
        <f t="shared" si="9"/>
        <v>443.61819544889482</v>
      </c>
      <c r="K60" s="40">
        <f t="shared" si="10"/>
        <v>2.5636693301690445</v>
      </c>
      <c r="L60" s="23">
        <f t="shared" si="11"/>
        <v>17304.033333333333</v>
      </c>
      <c r="M60" s="24">
        <f t="shared" si="12"/>
        <v>17304.033333333333</v>
      </c>
      <c r="N60" s="24">
        <f t="shared" si="13"/>
        <v>17304.03</v>
      </c>
      <c r="O60" s="24">
        <f t="shared" si="14"/>
        <v>17304.03</v>
      </c>
      <c r="P60" s="9"/>
    </row>
    <row r="61" spans="1:16" ht="34.5" customHeight="1">
      <c r="A61" s="48">
        <v>53</v>
      </c>
      <c r="B61" s="47" t="s">
        <v>86</v>
      </c>
      <c r="C61" s="35" t="s">
        <v>99</v>
      </c>
      <c r="D61" s="20" t="s">
        <v>29</v>
      </c>
      <c r="E61" s="21">
        <v>1</v>
      </c>
      <c r="F61" s="72">
        <v>30540.3</v>
      </c>
      <c r="G61" s="73">
        <v>33000</v>
      </c>
      <c r="H61" s="74">
        <v>36634</v>
      </c>
      <c r="I61" s="41">
        <f t="shared" si="8"/>
        <v>33391.433333333334</v>
      </c>
      <c r="J61" s="22">
        <f t="shared" si="9"/>
        <v>3065.6500066598169</v>
      </c>
      <c r="K61" s="40">
        <f t="shared" si="10"/>
        <v>9.1809476282633877</v>
      </c>
      <c r="L61" s="23">
        <f t="shared" si="11"/>
        <v>33391.433333333334</v>
      </c>
      <c r="M61" s="24">
        <f t="shared" si="12"/>
        <v>33391.433333333334</v>
      </c>
      <c r="N61" s="24">
        <f t="shared" si="13"/>
        <v>33391.43</v>
      </c>
      <c r="O61" s="24">
        <f t="shared" si="14"/>
        <v>33391.43</v>
      </c>
      <c r="P61" s="9"/>
    </row>
    <row r="62" spans="1:16" ht="35.25" customHeight="1">
      <c r="A62" s="48">
        <v>54</v>
      </c>
      <c r="B62" s="47" t="s">
        <v>87</v>
      </c>
      <c r="C62" s="35" t="s">
        <v>31</v>
      </c>
      <c r="D62" s="20" t="s">
        <v>29</v>
      </c>
      <c r="E62" s="21">
        <v>1</v>
      </c>
      <c r="F62" s="72">
        <v>23500</v>
      </c>
      <c r="G62" s="73">
        <v>25000</v>
      </c>
      <c r="H62" s="74">
        <v>26500</v>
      </c>
      <c r="I62" s="41">
        <f t="shared" si="8"/>
        <v>25000</v>
      </c>
      <c r="J62" s="22">
        <f t="shared" si="9"/>
        <v>1500</v>
      </c>
      <c r="K62" s="40">
        <f t="shared" si="10"/>
        <v>6</v>
      </c>
      <c r="L62" s="23">
        <f t="shared" si="11"/>
        <v>25000</v>
      </c>
      <c r="M62" s="24">
        <f t="shared" si="12"/>
        <v>25000</v>
      </c>
      <c r="N62" s="24">
        <f t="shared" si="13"/>
        <v>25000</v>
      </c>
      <c r="O62" s="24">
        <f t="shared" si="14"/>
        <v>25000</v>
      </c>
      <c r="P62" s="9"/>
    </row>
    <row r="63" spans="1:16" ht="37.5" customHeight="1">
      <c r="A63" s="48">
        <v>55</v>
      </c>
      <c r="B63" s="47" t="s">
        <v>88</v>
      </c>
      <c r="C63" s="35" t="s">
        <v>98</v>
      </c>
      <c r="D63" s="20" t="s">
        <v>29</v>
      </c>
      <c r="E63" s="21">
        <v>1</v>
      </c>
      <c r="F63" s="72">
        <v>3163</v>
      </c>
      <c r="G63" s="73">
        <v>3500</v>
      </c>
      <c r="H63" s="74">
        <v>3265</v>
      </c>
      <c r="I63" s="41">
        <f t="shared" si="8"/>
        <v>3309.3333333333335</v>
      </c>
      <c r="J63" s="22">
        <f t="shared" si="9"/>
        <v>172.81878755891483</v>
      </c>
      <c r="K63" s="40">
        <f t="shared" si="10"/>
        <v>5.2221632018205533</v>
      </c>
      <c r="L63" s="23">
        <f t="shared" si="11"/>
        <v>3309.333333333333</v>
      </c>
      <c r="M63" s="24">
        <f t="shared" si="12"/>
        <v>3309.333333333333</v>
      </c>
      <c r="N63" s="24">
        <f t="shared" si="13"/>
        <v>3309.33</v>
      </c>
      <c r="O63" s="24">
        <f t="shared" si="14"/>
        <v>3309.33</v>
      </c>
      <c r="P63" s="9"/>
    </row>
    <row r="64" spans="1:16" ht="36" customHeight="1">
      <c r="A64" s="48">
        <v>56</v>
      </c>
      <c r="B64" s="47" t="s">
        <v>89</v>
      </c>
      <c r="C64" s="35" t="s">
        <v>95</v>
      </c>
      <c r="D64" s="20" t="s">
        <v>29</v>
      </c>
      <c r="E64" s="21">
        <v>1</v>
      </c>
      <c r="F64" s="72">
        <v>5922</v>
      </c>
      <c r="G64" s="73">
        <v>6500</v>
      </c>
      <c r="H64" s="74">
        <v>6000</v>
      </c>
      <c r="I64" s="41">
        <f t="shared" si="8"/>
        <v>6140.666666666667</v>
      </c>
      <c r="J64" s="22">
        <f t="shared" si="9"/>
        <v>313.62610435570144</v>
      </c>
      <c r="K64" s="40">
        <f t="shared" si="10"/>
        <v>5.1073624637232893</v>
      </c>
      <c r="L64" s="23">
        <f t="shared" si="11"/>
        <v>6140.6666666666661</v>
      </c>
      <c r="M64" s="24">
        <f t="shared" si="12"/>
        <v>6140.6666666666661</v>
      </c>
      <c r="N64" s="24">
        <f t="shared" si="13"/>
        <v>6140.66</v>
      </c>
      <c r="O64" s="24">
        <f t="shared" si="14"/>
        <v>6140.66</v>
      </c>
      <c r="P64" s="9"/>
    </row>
    <row r="65" spans="1:16" ht="21.75" customHeight="1" thickBot="1">
      <c r="A65" s="42"/>
      <c r="B65" s="47"/>
      <c r="C65" s="42"/>
      <c r="D65" s="43"/>
      <c r="E65" s="44"/>
      <c r="F65" s="25"/>
      <c r="G65" s="25"/>
      <c r="H65" s="45"/>
      <c r="I65" s="26"/>
      <c r="J65" s="27"/>
      <c r="K65" s="27"/>
      <c r="L65" s="28"/>
      <c r="M65" s="38">
        <f>SUM(M9:M64)</f>
        <v>175876.98666666663</v>
      </c>
      <c r="N65" s="46">
        <f>SUM(N9:N64)</f>
        <v>175876.78999999998</v>
      </c>
      <c r="O65" s="46">
        <f>SUM(O9:O64)</f>
        <v>175876.78999999998</v>
      </c>
      <c r="P65" s="9">
        <v>1.2</v>
      </c>
    </row>
    <row r="66" spans="1:16" ht="12.75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</row>
    <row r="67" spans="1:16" ht="15.75">
      <c r="A67" s="52"/>
      <c r="B67" s="52"/>
      <c r="C67" s="52"/>
      <c r="D67" s="29"/>
      <c r="E67" s="29"/>
      <c r="F67" s="53"/>
      <c r="G67" s="53"/>
      <c r="H67" s="53"/>
      <c r="I67" s="53"/>
      <c r="J67" s="53"/>
      <c r="K67" s="39"/>
      <c r="L67" s="11"/>
      <c r="M67" s="13"/>
      <c r="N67" s="13"/>
      <c r="O67" s="11"/>
    </row>
    <row r="68" spans="1:16" ht="21.75" customHeight="1">
      <c r="A68" s="49" t="s">
        <v>94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8"/>
    </row>
    <row r="69" spans="1:16" ht="20.25" customHeight="1">
      <c r="A69" s="58" t="s">
        <v>93</v>
      </c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7"/>
    </row>
    <row r="70" spans="1:16" ht="24.75" customHeight="1">
      <c r="A70" s="30"/>
      <c r="B70" s="49" t="s">
        <v>17</v>
      </c>
      <c r="C70" s="50"/>
      <c r="D70" s="29"/>
      <c r="E70" s="53" t="s">
        <v>91</v>
      </c>
      <c r="F70" s="53"/>
      <c r="G70" s="31"/>
      <c r="H70" s="53" t="s">
        <v>92</v>
      </c>
      <c r="I70" s="53"/>
      <c r="J70" s="53"/>
      <c r="K70" s="39"/>
      <c r="L70" s="11"/>
      <c r="M70" s="13"/>
      <c r="N70" s="13"/>
      <c r="O70" s="11"/>
    </row>
    <row r="71" spans="1:16" ht="22.5" customHeight="1">
      <c r="A71" s="30"/>
      <c r="B71" s="50"/>
      <c r="C71" s="50"/>
      <c r="D71" s="29"/>
      <c r="E71" s="53" t="s">
        <v>18</v>
      </c>
      <c r="F71" s="53"/>
      <c r="G71" s="31"/>
      <c r="H71" s="53" t="s">
        <v>19</v>
      </c>
      <c r="I71" s="53"/>
      <c r="J71" s="53"/>
      <c r="K71" s="39"/>
      <c r="L71" s="11"/>
      <c r="M71" s="13"/>
      <c r="N71" s="13"/>
      <c r="O71" s="11"/>
    </row>
    <row r="72" spans="1:16" ht="15.75">
      <c r="A72" s="57"/>
      <c r="B72" s="57"/>
      <c r="C72" s="57"/>
      <c r="D72" s="57"/>
      <c r="E72" s="32"/>
      <c r="F72" s="33"/>
      <c r="G72" s="6"/>
      <c r="H72" s="34"/>
      <c r="I72" s="2"/>
      <c r="J72" s="2"/>
      <c r="K72" s="2"/>
      <c r="L72" s="2"/>
      <c r="M72" s="10"/>
      <c r="N72" s="10"/>
      <c r="O72" s="2"/>
    </row>
  </sheetData>
  <mergeCells count="28">
    <mergeCell ref="L1:O1"/>
    <mergeCell ref="A7:A8"/>
    <mergeCell ref="B7:B8"/>
    <mergeCell ref="C7:C8"/>
    <mergeCell ref="D7:D8"/>
    <mergeCell ref="E7:E8"/>
    <mergeCell ref="F7:H7"/>
    <mergeCell ref="B2:C2"/>
    <mergeCell ref="E2:O2"/>
    <mergeCell ref="B3:C3"/>
    <mergeCell ref="E3:O3"/>
    <mergeCell ref="B4:C4"/>
    <mergeCell ref="E4:O4"/>
    <mergeCell ref="A5:O5"/>
    <mergeCell ref="B6:C6"/>
    <mergeCell ref="L7:O7"/>
    <mergeCell ref="A72:D72"/>
    <mergeCell ref="A69:O69"/>
    <mergeCell ref="B70:C71"/>
    <mergeCell ref="E70:F70"/>
    <mergeCell ref="H70:J70"/>
    <mergeCell ref="E71:F71"/>
    <mergeCell ref="H71:J71"/>
    <mergeCell ref="A68:O68"/>
    <mergeCell ref="A66:O66"/>
    <mergeCell ref="A67:C67"/>
    <mergeCell ref="F67:J67"/>
    <mergeCell ref="I7:K7"/>
  </mergeCells>
  <pageMargins left="0.16" right="0.16" top="0.32" bottom="0.24" header="0.22" footer="0.19"/>
  <pageSetup paperSize="9"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Электротехническое оборудование</vt:lpstr>
      <vt:lpstr>'Электротехническое оборудование'!Область_печати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mnovosel</cp:lastModifiedBy>
  <cp:lastPrinted>2023-10-17T09:01:43Z</cp:lastPrinted>
  <dcterms:created xsi:type="dcterms:W3CDTF">2014-01-28T13:50:42Z</dcterms:created>
  <dcterms:modified xsi:type="dcterms:W3CDTF">2024-11-21T11:50:58Z</dcterms:modified>
</cp:coreProperties>
</file>