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Электротехническое оборудование" sheetId="23" r:id="rId1"/>
  </sheets>
  <definedNames>
    <definedName name="_xlnm._FilterDatabase" localSheetId="0" hidden="1">'Электротехническое оборудование'!$A$9:$P$70</definedName>
    <definedName name="_xlnm.Print_Area" localSheetId="0">'Электротехническое оборудование'!$A$1:$O$77</definedName>
  </definedNames>
  <calcPr calcId="125725"/>
</workbook>
</file>

<file path=xl/calcChain.xml><?xml version="1.0" encoding="utf-8"?>
<calcChain xmlns="http://schemas.openxmlformats.org/spreadsheetml/2006/main">
  <c r="O70" i="23"/>
  <c r="I69"/>
  <c r="J69"/>
  <c r="K69" s="1"/>
  <c r="L69"/>
  <c r="M69" s="1"/>
  <c r="I68"/>
  <c r="J68" s="1"/>
  <c r="K68" s="1"/>
  <c r="L68"/>
  <c r="M68" s="1"/>
  <c r="I64"/>
  <c r="J64" s="1"/>
  <c r="K64" s="1"/>
  <c r="L64"/>
  <c r="M64" s="1"/>
  <c r="N64" s="1"/>
  <c r="O64" s="1"/>
  <c r="I65"/>
  <c r="J65" s="1"/>
  <c r="K65" s="1"/>
  <c r="L65"/>
  <c r="M65" s="1"/>
  <c r="N65" s="1"/>
  <c r="O65" s="1"/>
  <c r="I66"/>
  <c r="J66" s="1"/>
  <c r="K66" s="1"/>
  <c r="L66"/>
  <c r="M66" s="1"/>
  <c r="N66" s="1"/>
  <c r="O66" s="1"/>
  <c r="M70" l="1"/>
  <c r="N69"/>
  <c r="N68"/>
  <c r="I15"/>
  <c r="J15" s="1"/>
  <c r="K15" s="1"/>
  <c r="L15"/>
  <c r="M15" s="1"/>
  <c r="N15" s="1"/>
  <c r="O15" s="1"/>
  <c r="I16"/>
  <c r="J16" s="1"/>
  <c r="K16" s="1"/>
  <c r="L16"/>
  <c r="M16" s="1"/>
  <c r="N16" s="1"/>
  <c r="O16" s="1"/>
  <c r="I17"/>
  <c r="J17" s="1"/>
  <c r="K17" s="1"/>
  <c r="L17"/>
  <c r="M17" s="1"/>
  <c r="N17" s="1"/>
  <c r="O17" s="1"/>
  <c r="I18"/>
  <c r="J18" s="1"/>
  <c r="K18" s="1"/>
  <c r="L18"/>
  <c r="M18" s="1"/>
  <c r="N18" s="1"/>
  <c r="O18" s="1"/>
  <c r="I19"/>
  <c r="J19" s="1"/>
  <c r="K19" s="1"/>
  <c r="L19"/>
  <c r="M19" s="1"/>
  <c r="N19" s="1"/>
  <c r="O19" s="1"/>
  <c r="I20"/>
  <c r="J20" s="1"/>
  <c r="K20" s="1"/>
  <c r="L20"/>
  <c r="M20" s="1"/>
  <c r="N20" s="1"/>
  <c r="O20" s="1"/>
  <c r="I21"/>
  <c r="J21" s="1"/>
  <c r="K21" s="1"/>
  <c r="L21"/>
  <c r="M21" s="1"/>
  <c r="N21" s="1"/>
  <c r="O21" s="1"/>
  <c r="I22"/>
  <c r="J22" s="1"/>
  <c r="K22" s="1"/>
  <c r="L22"/>
  <c r="M22" s="1"/>
  <c r="N22" s="1"/>
  <c r="O22" s="1"/>
  <c r="I23"/>
  <c r="J23" s="1"/>
  <c r="K23" s="1"/>
  <c r="L23"/>
  <c r="M23" s="1"/>
  <c r="N23" s="1"/>
  <c r="O23" s="1"/>
  <c r="I24"/>
  <c r="J24" s="1"/>
  <c r="K24" s="1"/>
  <c r="L24"/>
  <c r="M24" s="1"/>
  <c r="N24" s="1"/>
  <c r="O24" s="1"/>
  <c r="I25"/>
  <c r="J25" s="1"/>
  <c r="K25" s="1"/>
  <c r="L25"/>
  <c r="M25" s="1"/>
  <c r="N25" s="1"/>
  <c r="O25" s="1"/>
  <c r="I26"/>
  <c r="J26" s="1"/>
  <c r="K26" s="1"/>
  <c r="L26"/>
  <c r="M26" s="1"/>
  <c r="N26" s="1"/>
  <c r="O26" s="1"/>
  <c r="I27"/>
  <c r="J27" s="1"/>
  <c r="K27" s="1"/>
  <c r="L27"/>
  <c r="M27" s="1"/>
  <c r="N27" s="1"/>
  <c r="O27" s="1"/>
  <c r="I28"/>
  <c r="J28" s="1"/>
  <c r="K28" s="1"/>
  <c r="L28"/>
  <c r="M28" s="1"/>
  <c r="N28" s="1"/>
  <c r="O28" s="1"/>
  <c r="I29"/>
  <c r="J29" s="1"/>
  <c r="K29" s="1"/>
  <c r="L29"/>
  <c r="M29" s="1"/>
  <c r="N29" s="1"/>
  <c r="O29" s="1"/>
  <c r="I30"/>
  <c r="J30" s="1"/>
  <c r="K30" s="1"/>
  <c r="L30"/>
  <c r="M30" s="1"/>
  <c r="N30" s="1"/>
  <c r="O30" s="1"/>
  <c r="I31"/>
  <c r="J31" s="1"/>
  <c r="K31" s="1"/>
  <c r="L31"/>
  <c r="M31" s="1"/>
  <c r="N31" s="1"/>
  <c r="O31" s="1"/>
  <c r="I32"/>
  <c r="J32" s="1"/>
  <c r="K32" s="1"/>
  <c r="L32"/>
  <c r="M32" s="1"/>
  <c r="N32" s="1"/>
  <c r="O32" s="1"/>
  <c r="I33"/>
  <c r="J33" s="1"/>
  <c r="K33" s="1"/>
  <c r="L33"/>
  <c r="M33" s="1"/>
  <c r="N33" s="1"/>
  <c r="O33" s="1"/>
  <c r="I34"/>
  <c r="J34" s="1"/>
  <c r="K34" s="1"/>
  <c r="L34"/>
  <c r="M34" s="1"/>
  <c r="N34" s="1"/>
  <c r="O34" s="1"/>
  <c r="I35"/>
  <c r="J35" s="1"/>
  <c r="K35" s="1"/>
  <c r="L35"/>
  <c r="M35" s="1"/>
  <c r="N35" s="1"/>
  <c r="O35" s="1"/>
  <c r="I36"/>
  <c r="J36" s="1"/>
  <c r="K36" s="1"/>
  <c r="L36"/>
  <c r="M36" s="1"/>
  <c r="N36" s="1"/>
  <c r="O36" s="1"/>
  <c r="I37"/>
  <c r="J37" s="1"/>
  <c r="K37" s="1"/>
  <c r="L37"/>
  <c r="M37" s="1"/>
  <c r="N37" s="1"/>
  <c r="O37" s="1"/>
  <c r="I38"/>
  <c r="J38" s="1"/>
  <c r="K38" s="1"/>
  <c r="L38"/>
  <c r="M38" s="1"/>
  <c r="N38" s="1"/>
  <c r="O38" s="1"/>
  <c r="I39"/>
  <c r="J39" s="1"/>
  <c r="K39" s="1"/>
  <c r="L39"/>
  <c r="M39" s="1"/>
  <c r="N39" s="1"/>
  <c r="O39" s="1"/>
  <c r="I40"/>
  <c r="J40" s="1"/>
  <c r="K40" s="1"/>
  <c r="L40"/>
  <c r="M40" s="1"/>
  <c r="N40" s="1"/>
  <c r="O40" s="1"/>
  <c r="I41"/>
  <c r="J41" s="1"/>
  <c r="K41" s="1"/>
  <c r="L41"/>
  <c r="M41" s="1"/>
  <c r="N41" s="1"/>
  <c r="O41" s="1"/>
  <c r="I42"/>
  <c r="J42" s="1"/>
  <c r="K42" s="1"/>
  <c r="L42"/>
  <c r="M42" s="1"/>
  <c r="N42" s="1"/>
  <c r="O42" s="1"/>
  <c r="I43"/>
  <c r="J43" s="1"/>
  <c r="K43" s="1"/>
  <c r="L43"/>
  <c r="M43" s="1"/>
  <c r="N43" s="1"/>
  <c r="O43" s="1"/>
  <c r="I44"/>
  <c r="J44" s="1"/>
  <c r="K44" s="1"/>
  <c r="L44"/>
  <c r="M44" s="1"/>
  <c r="N44" s="1"/>
  <c r="O44" s="1"/>
  <c r="I45"/>
  <c r="J45" s="1"/>
  <c r="K45" s="1"/>
  <c r="L45"/>
  <c r="M45" s="1"/>
  <c r="N45" s="1"/>
  <c r="O45" s="1"/>
  <c r="I46"/>
  <c r="J46" s="1"/>
  <c r="K46" s="1"/>
  <c r="L46"/>
  <c r="M46" s="1"/>
  <c r="N46" s="1"/>
  <c r="O46" s="1"/>
  <c r="I47"/>
  <c r="J47" s="1"/>
  <c r="K47" s="1"/>
  <c r="L47"/>
  <c r="M47" s="1"/>
  <c r="N47" s="1"/>
  <c r="O47" s="1"/>
  <c r="I48"/>
  <c r="J48" s="1"/>
  <c r="K48" s="1"/>
  <c r="L48"/>
  <c r="M48" s="1"/>
  <c r="N48" s="1"/>
  <c r="O48" s="1"/>
  <c r="I49"/>
  <c r="J49" s="1"/>
  <c r="K49" s="1"/>
  <c r="L49"/>
  <c r="M49" s="1"/>
  <c r="N49" s="1"/>
  <c r="O49" s="1"/>
  <c r="I50"/>
  <c r="J50" s="1"/>
  <c r="K50" s="1"/>
  <c r="L50"/>
  <c r="M50" s="1"/>
  <c r="N50" s="1"/>
  <c r="O50" s="1"/>
  <c r="I51"/>
  <c r="J51" s="1"/>
  <c r="K51" s="1"/>
  <c r="L51"/>
  <c r="M51" s="1"/>
  <c r="N51" s="1"/>
  <c r="O51" s="1"/>
  <c r="I52"/>
  <c r="J52" s="1"/>
  <c r="K52" s="1"/>
  <c r="L52"/>
  <c r="M52" s="1"/>
  <c r="N52" s="1"/>
  <c r="O52" s="1"/>
  <c r="I53"/>
  <c r="J53" s="1"/>
  <c r="K53" s="1"/>
  <c r="L53"/>
  <c r="M53" s="1"/>
  <c r="N53" s="1"/>
  <c r="O53" s="1"/>
  <c r="I54"/>
  <c r="J54" s="1"/>
  <c r="K54" s="1"/>
  <c r="L54"/>
  <c r="M54" s="1"/>
  <c r="N54" s="1"/>
  <c r="O54" s="1"/>
  <c r="I55"/>
  <c r="J55" s="1"/>
  <c r="K55" s="1"/>
  <c r="L55"/>
  <c r="M55" s="1"/>
  <c r="N55" s="1"/>
  <c r="O55" s="1"/>
  <c r="I56"/>
  <c r="J56" s="1"/>
  <c r="K56" s="1"/>
  <c r="L56"/>
  <c r="M56" s="1"/>
  <c r="N56" s="1"/>
  <c r="O56" s="1"/>
  <c r="I57"/>
  <c r="J57" s="1"/>
  <c r="K57" s="1"/>
  <c r="L57"/>
  <c r="M57" s="1"/>
  <c r="N57" s="1"/>
  <c r="O57" s="1"/>
  <c r="I58"/>
  <c r="J58" s="1"/>
  <c r="K58" s="1"/>
  <c r="L58"/>
  <c r="M58" s="1"/>
  <c r="N58" s="1"/>
  <c r="O58" s="1"/>
  <c r="I59"/>
  <c r="J59" s="1"/>
  <c r="K59" s="1"/>
  <c r="L59"/>
  <c r="M59" s="1"/>
  <c r="N59" s="1"/>
  <c r="O59" s="1"/>
  <c r="I60"/>
  <c r="J60" s="1"/>
  <c r="K60" s="1"/>
  <c r="L60"/>
  <c r="M60" s="1"/>
  <c r="N60" s="1"/>
  <c r="O60" s="1"/>
  <c r="I61"/>
  <c r="J61" s="1"/>
  <c r="K61" s="1"/>
  <c r="L61"/>
  <c r="M61" s="1"/>
  <c r="N61" s="1"/>
  <c r="O61" s="1"/>
  <c r="I62"/>
  <c r="J62" s="1"/>
  <c r="K62" s="1"/>
  <c r="L62"/>
  <c r="M62" s="1"/>
  <c r="N62" s="1"/>
  <c r="O62" s="1"/>
  <c r="I63"/>
  <c r="J63" s="1"/>
  <c r="K63" s="1"/>
  <c r="L63"/>
  <c r="M63" s="1"/>
  <c r="N63" s="1"/>
  <c r="O63" s="1"/>
  <c r="I67"/>
  <c r="J67" s="1"/>
  <c r="K67" s="1"/>
  <c r="L67"/>
  <c r="M67" s="1"/>
  <c r="N67" s="1"/>
  <c r="O67" s="1"/>
  <c r="I10"/>
  <c r="J10" s="1"/>
  <c r="K10" s="1"/>
  <c r="I11"/>
  <c r="J11" s="1"/>
  <c r="K11" s="1"/>
  <c r="I12"/>
  <c r="J12" s="1"/>
  <c r="K12" s="1"/>
  <c r="I13"/>
  <c r="J13" s="1"/>
  <c r="K13" s="1"/>
  <c r="I14"/>
  <c r="J14" s="1"/>
  <c r="K14" s="1"/>
  <c r="O69" l="1"/>
  <c r="N70"/>
  <c r="O68"/>
  <c r="L11"/>
  <c r="M11" s="1"/>
  <c r="N11" s="1"/>
  <c r="O11" s="1"/>
  <c r="L12"/>
  <c r="M12" s="1"/>
  <c r="N12" s="1"/>
  <c r="O12" s="1"/>
  <c r="L13"/>
  <c r="M13" s="1"/>
  <c r="N13" s="1"/>
  <c r="O13" s="1"/>
  <c r="L14"/>
  <c r="M14" s="1"/>
  <c r="N14" s="1"/>
  <c r="O14" s="1"/>
  <c r="L10" l="1"/>
  <c r="M10" s="1"/>
  <c r="N10" s="1"/>
  <c r="O10" s="1"/>
  <c r="L9" l="1"/>
  <c r="M9" s="1"/>
  <c r="I9"/>
  <c r="J9" s="1"/>
  <c r="K9" s="1"/>
  <c r="N9" l="1"/>
  <c r="O9" l="1"/>
</calcChain>
</file>

<file path=xl/sharedStrings.xml><?xml version="1.0" encoding="utf-8"?>
<sst xmlns="http://schemas.openxmlformats.org/spreadsheetml/2006/main" count="218" uniqueCount="109">
  <si>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</si>
  <si>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</si>
  <si>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</si>
  <si>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</si>
  <si>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</si>
  <si>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</si>
  <si>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</si>
  <si>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</si>
  <si>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</si>
  <si>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</si>
  <si>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</si>
  <si>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</si>
  <si>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</si>
  <si>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</si>
  <si>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</si>
  <si>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</si>
  <si>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</si>
  <si>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</si>
  <si>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</si>
  <si>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</si>
  <si>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</si>
  <si>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</si>
  <si>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</si>
  <si>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</si>
  <si>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</si>
  <si>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</si>
  <si>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</si>
  <si>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</si>
  <si>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</si>
  <si>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шт</t>
  </si>
  <si>
    <t>27.12.22.000</t>
  </si>
  <si>
    <t>27.11.42.000</t>
  </si>
  <si>
    <t>Поставка электротехнического оборудования</t>
  </si>
  <si>
    <t>Вставка плавкая ПН2-250-200А</t>
  </si>
  <si>
    <t>Вставка плавкая ПН2-400-315А</t>
  </si>
  <si>
    <t>Кузнецов Д.И. /_____________/</t>
  </si>
  <si>
    <t>27.90.40.190</t>
  </si>
  <si>
    <t>27.12.21.000</t>
  </si>
  <si>
    <t>27.12.31.000</t>
  </si>
  <si>
    <t>до 15 апреля 2025г.</t>
  </si>
  <si>
    <t>Специалист ОМТС Филиала ООО «МСК» в г.Севастополе</t>
  </si>
  <si>
    <t xml:space="preserve">Серьга СР-12-16 </t>
  </si>
  <si>
    <t xml:space="preserve">Зажим НБ-2-6А </t>
  </si>
  <si>
    <t>Наконечник алюминиевый ТА 25-8-7</t>
  </si>
  <si>
    <t>Наконечник алюминиевый ТА 70-10-12</t>
  </si>
  <si>
    <t>Наконечник алюминиевый ТА 185-16-19</t>
  </si>
  <si>
    <t>Хомут Х-10</t>
  </si>
  <si>
    <t>КСО-393-03</t>
  </si>
  <si>
    <t>Выключатель автоматический ВА47-29 3Р 63А 4,5кА х-ка С</t>
  </si>
  <si>
    <t>Выключатель автоматический ВА88-33 3Р 160А 35кА</t>
  </si>
  <si>
    <t>Выключатель автоматический ВА88-43 3Р 1600А 50кА</t>
  </si>
  <si>
    <t>Выключатель автоматический ВА88-32 3Р 100А 25кА</t>
  </si>
  <si>
    <t>Выключатель автоматический ВА88-35 3Р 100А 35кА</t>
  </si>
  <si>
    <t>Рубильник-предохранитель РПС-4/1П 400А без плавкой вставки</t>
  </si>
  <si>
    <t xml:space="preserve">Разъединитель РЕ 19-43-31140-00  </t>
  </si>
  <si>
    <t>РЛНД-1-10-400 УХЛ1 с приводом ПРНЗ-10</t>
  </si>
  <si>
    <t>ПВКВ 1х2,5-0,66</t>
  </si>
  <si>
    <t>ПВКВ 1х1,5-0,66</t>
  </si>
  <si>
    <t>ПМВК - 25кВ 1 мм2</t>
  </si>
  <si>
    <t>Трансформатор тока Т-0,66 250/5A 0,5S</t>
  </si>
  <si>
    <t>Выключатель нагрузки ВНАп-10/400 У2</t>
  </si>
  <si>
    <t>Выключатель автоматический ВА47-29 1Р 32А 4,5кА х-ка С</t>
  </si>
  <si>
    <t>Выключатель автоматический ВА47-29 3Р 32А 4,5кА х-ка С</t>
  </si>
  <si>
    <t>Выключатель автоматический ВА47-29 3Р 40А 4,5кА х-ка С</t>
  </si>
  <si>
    <t>Выключатель автоматический ВА88-33 3Р 100А 35кА</t>
  </si>
  <si>
    <t>Выключатель автоматический ВА88-35 3Р 160А 35кА</t>
  </si>
  <si>
    <t>Выключатель автоматический ВА88-35 3Р 200А 35кА</t>
  </si>
  <si>
    <t>Выключатель автоматический ВА88-35 ВА88-35 3Р 250А 35кА</t>
  </si>
  <si>
    <t>Выключатель автоматический ВА88-37 3Р 315А 35кА</t>
  </si>
  <si>
    <t>Выключатель автоматический ВА88-37 3Р 400А 35кА</t>
  </si>
  <si>
    <t>ЯРП-250А 74 У1 IP54 с рубильником</t>
  </si>
  <si>
    <t xml:space="preserve">Выпрямительный модуль Cordex CXRC 220-1.1kW </t>
  </si>
  <si>
    <t>Зажим ответвительный изолированный ЗОИ 16-95/2.5-35</t>
  </si>
  <si>
    <t>Зажим ответвительный изолированный ЗОИ 25-95/25-95</t>
  </si>
  <si>
    <t>Вставка плавкая ПН2-250-125А</t>
  </si>
  <si>
    <t>Вставка плавкая ПН2-250-250А</t>
  </si>
  <si>
    <t>Выключатель автоматический ВА88-43 3Р 1000А 50кА</t>
  </si>
  <si>
    <t>Выключатель автоматический ВА47-29 1Р 40А 4,5кА х-ка С</t>
  </si>
  <si>
    <t>Выключатель автоматический ВА47-29 3Р 25А 4,5кА х-ка С</t>
  </si>
  <si>
    <t>Комплект установки пульта управления TER CBkit COcontrol 1</t>
  </si>
  <si>
    <t>Крюк универсальный GHSO 16 </t>
  </si>
  <si>
    <t>Лента бандажная металлическая  СОТ 37 (20мм)</t>
  </si>
  <si>
    <t>Микропроцессорное устройство релейной защиты и автоматики АГАТ-200.А-51021100-00</t>
  </si>
  <si>
    <t>Устройство проверки указателей напряжения УПУВН-1</t>
  </si>
  <si>
    <t>Модуль управления TER_CM_16_2 (220_1)</t>
  </si>
  <si>
    <t>Наконечник алюминиевый ТА 35-10-8</t>
  </si>
  <si>
    <t>Наконечник алюминиевый ТА 50-10-9</t>
  </si>
  <si>
    <t>Разъединитель РЕ 19-41-31140-00</t>
  </si>
  <si>
    <t>Рубильник-предохранитель РПС-2/1П 250А без плавкой вставки</t>
  </si>
  <si>
    <t>Скрепа соединительная  CF20 (бугель)</t>
  </si>
  <si>
    <t xml:space="preserve">Колпачок К10 </t>
  </si>
  <si>
    <t>Колпачок К5</t>
  </si>
  <si>
    <t>м</t>
  </si>
  <si>
    <t>Трансформатор 3хЗНОЛП-6</t>
  </si>
  <si>
    <t>Трансформатор тока ТОЛ-10-30/5 УХЛ2</t>
  </si>
  <si>
    <t xml:space="preserve">Зажим RPA 425/70 </t>
  </si>
  <si>
    <t>Зажим RPA 470/120</t>
  </si>
  <si>
    <t>Зажим анкерный  РА-4/35 для СИП</t>
  </si>
  <si>
    <t>Трансформатор ТПЛ-10-200/5 20кА УХЛ2</t>
  </si>
  <si>
    <t>27.33.11.120</t>
  </si>
  <si>
    <t>27.12.40.000 </t>
  </si>
  <si>
    <t>27.33.13.169</t>
  </si>
  <si>
    <t>26.51.45.190</t>
  </si>
  <si>
    <t>27.32.11.000</t>
  </si>
  <si>
    <t>Клемма аккумуляторная Тюмень (комплект 2 шт.)</t>
  </si>
  <si>
    <t>27.33.13.120</t>
  </si>
  <si>
    <t>Трансформатор ТОЛ-НТЗ-10-02А 40/5 0,5S/10Р</t>
  </si>
  <si>
    <t xml:space="preserve">Итого НМЦ суммы цен за единицу ТРУ устанавливается в размере: 1 439 913,89
</t>
  </si>
  <si>
    <t xml:space="preserve">Дата подготовки обоснования НМЦ  28.01.2025г. </t>
  </si>
</sst>
</file>

<file path=xl/styles.xml><?xml version="1.0" encoding="utf-8"?>
<styleSheet xmlns="http://schemas.openxmlformats.org/spreadsheetml/2006/main">
  <numFmts count="1">
    <numFmt numFmtId="164" formatCode="0.00000"/>
  </numFmts>
  <fonts count="15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/>
    <xf numFmtId="4" fontId="11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/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6" fillId="3" borderId="0" xfId="0" applyNumberFormat="1" applyFont="1" applyFill="1"/>
    <xf numFmtId="0" fontId="6" fillId="3" borderId="0" xfId="0" applyFont="1" applyFill="1"/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7"/>
  <sheetViews>
    <sheetView tabSelected="1" view="pageBreakPreview" zoomScale="110" zoomScaleNormal="112" zoomScaleSheetLayoutView="110" workbookViewId="0">
      <selection activeCell="H65" sqref="H65"/>
    </sheetView>
  </sheetViews>
  <sheetFormatPr defaultRowHeight="15"/>
  <cols>
    <col min="1" max="1" width="7.5703125" style="1" customWidth="1"/>
    <col min="2" max="2" width="42.85546875" style="37" customWidth="1"/>
    <col min="3" max="3" width="13.7109375" style="1" customWidth="1"/>
    <col min="4" max="4" width="9" style="1" customWidth="1"/>
    <col min="5" max="5" width="9.710937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0.85546875" style="3" customWidth="1"/>
    <col min="17" max="16384" width="9.140625" style="1"/>
  </cols>
  <sheetData>
    <row r="1" spans="1:16" ht="16.5" customHeight="1">
      <c r="A1" s="11"/>
      <c r="B1" s="36"/>
      <c r="C1" s="11"/>
      <c r="D1" s="11"/>
      <c r="E1" s="11"/>
      <c r="F1" s="12" t="s">
        <v>20</v>
      </c>
      <c r="G1" s="13"/>
      <c r="H1" s="13"/>
      <c r="I1" s="11"/>
      <c r="J1" s="11"/>
      <c r="K1" s="11"/>
      <c r="L1" s="68" t="s">
        <v>7</v>
      </c>
      <c r="M1" s="69"/>
      <c r="N1" s="69"/>
      <c r="O1" s="69"/>
    </row>
    <row r="2" spans="1:16" ht="20.25" customHeight="1">
      <c r="A2" s="4"/>
      <c r="B2" s="78" t="s">
        <v>11</v>
      </c>
      <c r="C2" s="78"/>
      <c r="D2" s="4"/>
      <c r="E2" s="78" t="s">
        <v>32</v>
      </c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6" ht="36.75" customHeight="1">
      <c r="A3" s="4"/>
      <c r="B3" s="78" t="s">
        <v>12</v>
      </c>
      <c r="C3" s="78"/>
      <c r="D3" s="4"/>
      <c r="E3" s="78" t="s">
        <v>13</v>
      </c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6" ht="33" customHeight="1">
      <c r="A4" s="4"/>
      <c r="B4" s="78" t="s">
        <v>14</v>
      </c>
      <c r="C4" s="78"/>
      <c r="D4" s="4"/>
      <c r="E4" s="78" t="s">
        <v>39</v>
      </c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6" ht="22.5" customHeight="1">
      <c r="A5" s="78" t="s">
        <v>15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6" ht="53.25" customHeight="1">
      <c r="A6" s="4"/>
      <c r="B6" s="78" t="s">
        <v>16</v>
      </c>
      <c r="C6" s="78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16" ht="39" customHeight="1">
      <c r="A7" s="70" t="s">
        <v>0</v>
      </c>
      <c r="B7" s="72" t="s">
        <v>25</v>
      </c>
      <c r="C7" s="74" t="s">
        <v>24</v>
      </c>
      <c r="D7" s="70" t="s">
        <v>1</v>
      </c>
      <c r="E7" s="70" t="s">
        <v>2</v>
      </c>
      <c r="F7" s="75" t="s">
        <v>27</v>
      </c>
      <c r="G7" s="76"/>
      <c r="H7" s="77"/>
      <c r="I7" s="62" t="s">
        <v>21</v>
      </c>
      <c r="J7" s="63"/>
      <c r="K7" s="64"/>
      <c r="L7" s="79" t="s">
        <v>22</v>
      </c>
      <c r="M7" s="80"/>
      <c r="N7" s="80"/>
      <c r="O7" s="80"/>
    </row>
    <row r="8" spans="1:16" ht="159" customHeight="1">
      <c r="A8" s="71"/>
      <c r="B8" s="73"/>
      <c r="C8" s="74"/>
      <c r="D8" s="70"/>
      <c r="E8" s="70"/>
      <c r="F8" s="14" t="s">
        <v>8</v>
      </c>
      <c r="G8" s="14" t="s">
        <v>9</v>
      </c>
      <c r="H8" s="14" t="s">
        <v>10</v>
      </c>
      <c r="I8" s="15" t="s">
        <v>3</v>
      </c>
      <c r="J8" s="15" t="s">
        <v>4</v>
      </c>
      <c r="K8" s="15" t="s">
        <v>28</v>
      </c>
      <c r="L8" s="16" t="s">
        <v>23</v>
      </c>
      <c r="M8" s="17" t="s">
        <v>5</v>
      </c>
      <c r="N8" s="17" t="s">
        <v>6</v>
      </c>
      <c r="O8" s="18" t="s">
        <v>26</v>
      </c>
      <c r="P8" s="9"/>
    </row>
    <row r="9" spans="1:16" ht="24.75" customHeight="1">
      <c r="A9" s="19">
        <v>1</v>
      </c>
      <c r="B9" s="47" t="s">
        <v>41</v>
      </c>
      <c r="C9" s="35" t="s">
        <v>36</v>
      </c>
      <c r="D9" s="20" t="s">
        <v>29</v>
      </c>
      <c r="E9" s="21">
        <v>1</v>
      </c>
      <c r="F9" s="50">
        <v>203.87</v>
      </c>
      <c r="G9" s="50">
        <v>210</v>
      </c>
      <c r="H9" s="51">
        <v>202</v>
      </c>
      <c r="I9" s="41">
        <f>AVERAGE(F9:H9)</f>
        <v>205.29</v>
      </c>
      <c r="J9" s="22">
        <f t="shared" ref="J9:J14" si="0">SQRT(((SUM((POWER(H9-I9,2)),(POWER(G9-I9,2)),(POWER(F9-I9,2)))/(COLUMNS(F9:H9)-1))))</f>
        <v>4.1847700056275485</v>
      </c>
      <c r="K9" s="40">
        <f>J9/I9*100</f>
        <v>2.0384675364740361</v>
      </c>
      <c r="L9" s="23">
        <f>((E9/3)*(SUM(F9:H9)))</f>
        <v>205.29</v>
      </c>
      <c r="M9" s="24">
        <f t="shared" ref="M9:M14" si="1">L9/E9</f>
        <v>205.29</v>
      </c>
      <c r="N9" s="24">
        <f t="shared" ref="N9:N10" si="2">ROUNDDOWN(M9,2)</f>
        <v>205.29</v>
      </c>
      <c r="O9" s="24">
        <f t="shared" ref="O9:O14" si="3">N9*E9</f>
        <v>205.29</v>
      </c>
      <c r="P9" s="9">
        <v>1.2</v>
      </c>
    </row>
    <row r="10" spans="1:16" ht="23.25" customHeight="1">
      <c r="A10" s="48">
        <v>2</v>
      </c>
      <c r="B10" s="47" t="s">
        <v>42</v>
      </c>
      <c r="C10" s="35" t="s">
        <v>36</v>
      </c>
      <c r="D10" s="20" t="s">
        <v>29</v>
      </c>
      <c r="E10" s="21">
        <v>1</v>
      </c>
      <c r="F10" s="50">
        <v>642.6</v>
      </c>
      <c r="G10" s="50">
        <v>670</v>
      </c>
      <c r="H10" s="51">
        <v>732</v>
      </c>
      <c r="I10" s="41">
        <f t="shared" ref="I10:I14" si="4">AVERAGE(F10:H10)</f>
        <v>681.5333333333333</v>
      </c>
      <c r="J10" s="22">
        <f t="shared" si="0"/>
        <v>45.802328907309203</v>
      </c>
      <c r="K10" s="40">
        <f t="shared" ref="K10:K14" si="5">J10/I10*100</f>
        <v>6.720482574680994</v>
      </c>
      <c r="L10" s="23">
        <f>((E10/3)*(SUM(F10:H10)))</f>
        <v>681.5333333333333</v>
      </c>
      <c r="M10" s="24">
        <f t="shared" si="1"/>
        <v>681.5333333333333</v>
      </c>
      <c r="N10" s="24">
        <f t="shared" si="2"/>
        <v>681.53</v>
      </c>
      <c r="O10" s="24">
        <f t="shared" si="3"/>
        <v>681.53</v>
      </c>
      <c r="P10" s="9">
        <v>1.2</v>
      </c>
    </row>
    <row r="11" spans="1:16" ht="27" customHeight="1">
      <c r="A11" s="48">
        <v>3</v>
      </c>
      <c r="B11" s="47" t="s">
        <v>43</v>
      </c>
      <c r="C11" s="35" t="s">
        <v>36</v>
      </c>
      <c r="D11" s="20" t="s">
        <v>29</v>
      </c>
      <c r="E11" s="21">
        <v>1</v>
      </c>
      <c r="F11" s="50">
        <v>31.5</v>
      </c>
      <c r="G11" s="50">
        <v>37</v>
      </c>
      <c r="H11" s="51">
        <v>28</v>
      </c>
      <c r="I11" s="41">
        <f t="shared" si="4"/>
        <v>32.166666666666664</v>
      </c>
      <c r="J11" s="22">
        <f t="shared" si="0"/>
        <v>4.5368858629387336</v>
      </c>
      <c r="K11" s="40">
        <f t="shared" si="5"/>
        <v>14.104308382192956</v>
      </c>
      <c r="L11" s="23">
        <f t="shared" ref="L11:L14" si="6">((E11/3)*(SUM(F11:H11)))</f>
        <v>32.166666666666664</v>
      </c>
      <c r="M11" s="24">
        <f t="shared" si="1"/>
        <v>32.166666666666664</v>
      </c>
      <c r="N11" s="24">
        <f t="shared" ref="N11:N14" si="7">ROUNDDOWN(M11,2)</f>
        <v>32.159999999999997</v>
      </c>
      <c r="O11" s="24">
        <f t="shared" si="3"/>
        <v>32.159999999999997</v>
      </c>
      <c r="P11" s="9"/>
    </row>
    <row r="12" spans="1:16" ht="27" customHeight="1">
      <c r="A12" s="48">
        <v>4</v>
      </c>
      <c r="B12" s="47" t="s">
        <v>44</v>
      </c>
      <c r="C12" s="35" t="s">
        <v>36</v>
      </c>
      <c r="D12" s="20" t="s">
        <v>29</v>
      </c>
      <c r="E12" s="21">
        <v>1</v>
      </c>
      <c r="F12" s="50">
        <v>55.44</v>
      </c>
      <c r="G12" s="50">
        <v>60</v>
      </c>
      <c r="H12" s="51">
        <v>52</v>
      </c>
      <c r="I12" s="41">
        <f t="shared" si="4"/>
        <v>55.813333333333333</v>
      </c>
      <c r="J12" s="22">
        <f t="shared" si="0"/>
        <v>4.0130453938789845</v>
      </c>
      <c r="K12" s="40">
        <f t="shared" si="5"/>
        <v>7.1901195542504501</v>
      </c>
      <c r="L12" s="23">
        <f t="shared" si="6"/>
        <v>55.813333333333333</v>
      </c>
      <c r="M12" s="24">
        <f t="shared" si="1"/>
        <v>55.813333333333333</v>
      </c>
      <c r="N12" s="24">
        <f t="shared" si="7"/>
        <v>55.81</v>
      </c>
      <c r="O12" s="24">
        <f t="shared" si="3"/>
        <v>55.81</v>
      </c>
      <c r="P12" s="9"/>
    </row>
    <row r="13" spans="1:16" ht="27.75" customHeight="1">
      <c r="A13" s="48">
        <v>5</v>
      </c>
      <c r="B13" s="47" t="s">
        <v>45</v>
      </c>
      <c r="C13" s="35" t="s">
        <v>36</v>
      </c>
      <c r="D13" s="20" t="s">
        <v>29</v>
      </c>
      <c r="E13" s="21">
        <v>1</v>
      </c>
      <c r="F13" s="50">
        <v>128.52000000000001</v>
      </c>
      <c r="G13" s="50">
        <v>154</v>
      </c>
      <c r="H13" s="51">
        <v>110</v>
      </c>
      <c r="I13" s="41">
        <f t="shared" si="4"/>
        <v>130.84</v>
      </c>
      <c r="J13" s="22">
        <f t="shared" si="0"/>
        <v>22.091554947535947</v>
      </c>
      <c r="K13" s="40">
        <f t="shared" si="5"/>
        <v>16.884404576227414</v>
      </c>
      <c r="L13" s="23">
        <f t="shared" si="6"/>
        <v>130.83999999999997</v>
      </c>
      <c r="M13" s="24">
        <f t="shared" si="1"/>
        <v>130.83999999999997</v>
      </c>
      <c r="N13" s="24">
        <f t="shared" si="7"/>
        <v>130.84</v>
      </c>
      <c r="O13" s="24">
        <f t="shared" si="3"/>
        <v>130.84</v>
      </c>
      <c r="P13" s="9"/>
    </row>
    <row r="14" spans="1:16" ht="24.75" customHeight="1">
      <c r="A14" s="48">
        <v>6</v>
      </c>
      <c r="B14" s="47" t="s">
        <v>46</v>
      </c>
      <c r="C14" s="35" t="s">
        <v>36</v>
      </c>
      <c r="D14" s="20" t="s">
        <v>29</v>
      </c>
      <c r="E14" s="21">
        <v>1</v>
      </c>
      <c r="F14" s="50">
        <v>365.4</v>
      </c>
      <c r="G14" s="50">
        <v>355</v>
      </c>
      <c r="H14" s="51">
        <v>398</v>
      </c>
      <c r="I14" s="41">
        <f t="shared" si="4"/>
        <v>372.8</v>
      </c>
      <c r="J14" s="22">
        <f t="shared" si="0"/>
        <v>22.434794405119924</v>
      </c>
      <c r="K14" s="40">
        <f t="shared" si="5"/>
        <v>6.0179169541630699</v>
      </c>
      <c r="L14" s="23">
        <f t="shared" si="6"/>
        <v>372.8</v>
      </c>
      <c r="M14" s="24">
        <f t="shared" si="1"/>
        <v>372.8</v>
      </c>
      <c r="N14" s="24">
        <f t="shared" si="7"/>
        <v>372.8</v>
      </c>
      <c r="O14" s="24">
        <f t="shared" si="3"/>
        <v>372.8</v>
      </c>
      <c r="P14" s="9"/>
    </row>
    <row r="15" spans="1:16" ht="26.25" customHeight="1">
      <c r="A15" s="48">
        <v>7</v>
      </c>
      <c r="B15" s="47" t="s">
        <v>47</v>
      </c>
      <c r="C15" s="35" t="s">
        <v>38</v>
      </c>
      <c r="D15" s="20" t="s">
        <v>29</v>
      </c>
      <c r="E15" s="21">
        <v>1</v>
      </c>
      <c r="F15" s="50">
        <v>117180</v>
      </c>
      <c r="G15" s="50">
        <v>120000</v>
      </c>
      <c r="H15" s="51">
        <v>128000</v>
      </c>
      <c r="I15" s="41">
        <f t="shared" ref="I15:I69" si="8">AVERAGE(F15:H15)</f>
        <v>121726.66666666667</v>
      </c>
      <c r="J15" s="22">
        <f t="shared" ref="J15:J69" si="9">SQRT(((SUM((POWER(H15-I15,2)),(POWER(G15-I15,2)),(POWER(F15-I15,2)))/(COLUMNS(F15:H15)-1))))</f>
        <v>5612.8542946822818</v>
      </c>
      <c r="K15" s="40">
        <f t="shared" ref="K15:K69" si="10">J15/I15*100</f>
        <v>4.6110309666594134</v>
      </c>
      <c r="L15" s="23">
        <f t="shared" ref="L15:L69" si="11">((E15/3)*(SUM(F15:H15)))</f>
        <v>121726.66666666666</v>
      </c>
      <c r="M15" s="24">
        <f t="shared" ref="M15:M69" si="12">L15/E15</f>
        <v>121726.66666666666</v>
      </c>
      <c r="N15" s="24">
        <f t="shared" ref="N15:N69" si="13">ROUNDDOWN(M15,2)</f>
        <v>121726.66</v>
      </c>
      <c r="O15" s="24">
        <f t="shared" ref="O15:O69" si="14">N15*E15</f>
        <v>121726.66</v>
      </c>
      <c r="P15" s="9"/>
    </row>
    <row r="16" spans="1:16" ht="33.75" customHeight="1">
      <c r="A16" s="48">
        <v>8</v>
      </c>
      <c r="B16" s="47" t="s">
        <v>48</v>
      </c>
      <c r="C16" s="35" t="s">
        <v>30</v>
      </c>
      <c r="D16" s="20" t="s">
        <v>29</v>
      </c>
      <c r="E16" s="21">
        <v>1</v>
      </c>
      <c r="F16" s="50">
        <v>699.3</v>
      </c>
      <c r="G16" s="50">
        <v>892</v>
      </c>
      <c r="H16" s="51">
        <v>724</v>
      </c>
      <c r="I16" s="41">
        <f t="shared" si="8"/>
        <v>771.76666666666677</v>
      </c>
      <c r="J16" s="22">
        <f t="shared" si="9"/>
        <v>104.85496332235941</v>
      </c>
      <c r="K16" s="40">
        <f t="shared" si="10"/>
        <v>13.586355546455241</v>
      </c>
      <c r="L16" s="23">
        <f t="shared" si="11"/>
        <v>771.76666666666665</v>
      </c>
      <c r="M16" s="24">
        <f t="shared" si="12"/>
        <v>771.76666666666665</v>
      </c>
      <c r="N16" s="24">
        <f t="shared" si="13"/>
        <v>771.76</v>
      </c>
      <c r="O16" s="24">
        <f t="shared" si="14"/>
        <v>771.76</v>
      </c>
      <c r="P16" s="9"/>
    </row>
    <row r="17" spans="1:16" ht="32.25" customHeight="1">
      <c r="A17" s="48">
        <v>9</v>
      </c>
      <c r="B17" s="47" t="s">
        <v>49</v>
      </c>
      <c r="C17" s="35" t="s">
        <v>30</v>
      </c>
      <c r="D17" s="20" t="s">
        <v>29</v>
      </c>
      <c r="E17" s="21">
        <v>1</v>
      </c>
      <c r="F17" s="50">
        <v>5349.96</v>
      </c>
      <c r="G17" s="50">
        <v>6475</v>
      </c>
      <c r="H17" s="51">
        <v>7274.2</v>
      </c>
      <c r="I17" s="41">
        <f t="shared" si="8"/>
        <v>6366.3866666666663</v>
      </c>
      <c r="J17" s="22">
        <f t="shared" si="9"/>
        <v>966.70705828256632</v>
      </c>
      <c r="K17" s="40">
        <f t="shared" si="10"/>
        <v>15.184548298708943</v>
      </c>
      <c r="L17" s="23">
        <f t="shared" si="11"/>
        <v>6366.3866666666663</v>
      </c>
      <c r="M17" s="24">
        <f t="shared" si="12"/>
        <v>6366.3866666666663</v>
      </c>
      <c r="N17" s="24">
        <f t="shared" si="13"/>
        <v>6366.38</v>
      </c>
      <c r="O17" s="24">
        <f t="shared" si="14"/>
        <v>6366.38</v>
      </c>
      <c r="P17" s="9"/>
    </row>
    <row r="18" spans="1:16" ht="34.5" customHeight="1">
      <c r="A18" s="48">
        <v>10</v>
      </c>
      <c r="B18" s="47" t="s">
        <v>50</v>
      </c>
      <c r="C18" s="35" t="s">
        <v>30</v>
      </c>
      <c r="D18" s="20" t="s">
        <v>29</v>
      </c>
      <c r="E18" s="21">
        <v>1</v>
      </c>
      <c r="F18" s="50">
        <v>173311.74</v>
      </c>
      <c r="G18" s="50">
        <v>195000</v>
      </c>
      <c r="H18" s="51">
        <v>203565</v>
      </c>
      <c r="I18" s="41">
        <f t="shared" si="8"/>
        <v>190625.58</v>
      </c>
      <c r="J18" s="22">
        <f t="shared" si="9"/>
        <v>15593.799982980421</v>
      </c>
      <c r="K18" s="40">
        <f t="shared" si="10"/>
        <v>8.1803291997749845</v>
      </c>
      <c r="L18" s="23">
        <f t="shared" si="11"/>
        <v>190625.58</v>
      </c>
      <c r="M18" s="24">
        <f t="shared" si="12"/>
        <v>190625.58</v>
      </c>
      <c r="N18" s="24">
        <f t="shared" si="13"/>
        <v>190625.58</v>
      </c>
      <c r="O18" s="24">
        <f t="shared" si="14"/>
        <v>190625.58</v>
      </c>
      <c r="P18" s="9"/>
    </row>
    <row r="19" spans="1:16" ht="31.5" customHeight="1">
      <c r="A19" s="48">
        <v>11</v>
      </c>
      <c r="B19" s="47" t="s">
        <v>51</v>
      </c>
      <c r="C19" s="35" t="s">
        <v>30</v>
      </c>
      <c r="D19" s="20" t="s">
        <v>29</v>
      </c>
      <c r="E19" s="21">
        <v>1</v>
      </c>
      <c r="F19" s="50">
        <v>4507.0200000000004</v>
      </c>
      <c r="G19" s="50">
        <v>4984</v>
      </c>
      <c r="H19" s="51">
        <v>5910</v>
      </c>
      <c r="I19" s="41">
        <f t="shared" si="8"/>
        <v>5133.6733333333332</v>
      </c>
      <c r="J19" s="22">
        <f t="shared" si="9"/>
        <v>713.36512399565277</v>
      </c>
      <c r="K19" s="40">
        <f t="shared" si="10"/>
        <v>13.895802823364676</v>
      </c>
      <c r="L19" s="23">
        <f t="shared" si="11"/>
        <v>5133.6733333333332</v>
      </c>
      <c r="M19" s="24">
        <f t="shared" si="12"/>
        <v>5133.6733333333332</v>
      </c>
      <c r="N19" s="24">
        <f t="shared" si="13"/>
        <v>5133.67</v>
      </c>
      <c r="O19" s="24">
        <f t="shared" si="14"/>
        <v>5133.67</v>
      </c>
      <c r="P19" s="9"/>
    </row>
    <row r="20" spans="1:16" ht="36.75" customHeight="1">
      <c r="A20" s="48">
        <v>12</v>
      </c>
      <c r="B20" s="47" t="s">
        <v>52</v>
      </c>
      <c r="C20" s="35" t="s">
        <v>30</v>
      </c>
      <c r="D20" s="20" t="s">
        <v>29</v>
      </c>
      <c r="E20" s="21">
        <v>1</v>
      </c>
      <c r="F20" s="50">
        <v>8037.54</v>
      </c>
      <c r="G20" s="50">
        <v>9563</v>
      </c>
      <c r="H20" s="51">
        <v>9826</v>
      </c>
      <c r="I20" s="41">
        <f t="shared" si="8"/>
        <v>9142.18</v>
      </c>
      <c r="J20" s="22">
        <f t="shared" si="9"/>
        <v>965.64196118437189</v>
      </c>
      <c r="K20" s="40">
        <f t="shared" si="10"/>
        <v>10.562491234961156</v>
      </c>
      <c r="L20" s="23">
        <f t="shared" si="11"/>
        <v>9142.18</v>
      </c>
      <c r="M20" s="24">
        <f t="shared" si="12"/>
        <v>9142.18</v>
      </c>
      <c r="N20" s="24">
        <f t="shared" si="13"/>
        <v>9142.18</v>
      </c>
      <c r="O20" s="24">
        <f t="shared" si="14"/>
        <v>9142.18</v>
      </c>
      <c r="P20" s="9"/>
    </row>
    <row r="21" spans="1:16" ht="38.25" customHeight="1">
      <c r="A21" s="48">
        <v>13</v>
      </c>
      <c r="B21" s="47" t="s">
        <v>53</v>
      </c>
      <c r="C21" s="35" t="s">
        <v>99</v>
      </c>
      <c r="D21" s="20" t="s">
        <v>29</v>
      </c>
      <c r="E21" s="21">
        <v>1</v>
      </c>
      <c r="F21" s="50">
        <v>15196.86</v>
      </c>
      <c r="G21" s="50">
        <v>15500</v>
      </c>
      <c r="H21" s="51">
        <v>16985</v>
      </c>
      <c r="I21" s="41">
        <f t="shared" si="8"/>
        <v>15893.953333333333</v>
      </c>
      <c r="J21" s="22">
        <f t="shared" si="9"/>
        <v>956.95380585132364</v>
      </c>
      <c r="K21" s="40">
        <f t="shared" si="10"/>
        <v>6.0208670919170748</v>
      </c>
      <c r="L21" s="23">
        <f t="shared" si="11"/>
        <v>15893.953333333333</v>
      </c>
      <c r="M21" s="24">
        <f t="shared" si="12"/>
        <v>15893.953333333333</v>
      </c>
      <c r="N21" s="24">
        <f t="shared" si="13"/>
        <v>15893.95</v>
      </c>
      <c r="O21" s="24">
        <f t="shared" si="14"/>
        <v>15893.95</v>
      </c>
      <c r="P21" s="9"/>
    </row>
    <row r="22" spans="1:16" ht="27.75" customHeight="1">
      <c r="A22" s="48">
        <v>14</v>
      </c>
      <c r="B22" s="47" t="s">
        <v>54</v>
      </c>
      <c r="C22" s="35" t="s">
        <v>99</v>
      </c>
      <c r="D22" s="20" t="s">
        <v>29</v>
      </c>
      <c r="E22" s="21">
        <v>1</v>
      </c>
      <c r="F22" s="50">
        <v>42336</v>
      </c>
      <c r="G22" s="50">
        <v>44000</v>
      </c>
      <c r="H22" s="51">
        <v>43598</v>
      </c>
      <c r="I22" s="41">
        <f t="shared" si="8"/>
        <v>43311.333333333336</v>
      </c>
      <c r="J22" s="22">
        <f t="shared" si="9"/>
        <v>868.24958009395743</v>
      </c>
      <c r="K22" s="40">
        <f t="shared" si="10"/>
        <v>2.0046706329997321</v>
      </c>
      <c r="L22" s="23">
        <f t="shared" si="11"/>
        <v>43311.333333333328</v>
      </c>
      <c r="M22" s="24">
        <f t="shared" si="12"/>
        <v>43311.333333333328</v>
      </c>
      <c r="N22" s="24">
        <f t="shared" si="13"/>
        <v>43311.33</v>
      </c>
      <c r="O22" s="24">
        <f t="shared" si="14"/>
        <v>43311.33</v>
      </c>
      <c r="P22" s="9"/>
    </row>
    <row r="23" spans="1:16" ht="27" customHeight="1">
      <c r="A23" s="48">
        <v>15</v>
      </c>
      <c r="B23" s="47" t="s">
        <v>33</v>
      </c>
      <c r="C23" s="35" t="s">
        <v>37</v>
      </c>
      <c r="D23" s="20" t="s">
        <v>29</v>
      </c>
      <c r="E23" s="21">
        <v>1</v>
      </c>
      <c r="F23" s="50">
        <v>172.62</v>
      </c>
      <c r="G23" s="50">
        <v>190</v>
      </c>
      <c r="H23" s="51">
        <v>200</v>
      </c>
      <c r="I23" s="41">
        <f t="shared" si="8"/>
        <v>187.54</v>
      </c>
      <c r="J23" s="22">
        <f t="shared" si="9"/>
        <v>13.854775350037254</v>
      </c>
      <c r="K23" s="40">
        <f t="shared" si="10"/>
        <v>7.3876374906885225</v>
      </c>
      <c r="L23" s="23">
        <f t="shared" si="11"/>
        <v>187.54</v>
      </c>
      <c r="M23" s="24">
        <f t="shared" si="12"/>
        <v>187.54</v>
      </c>
      <c r="N23" s="24">
        <f t="shared" si="13"/>
        <v>187.54</v>
      </c>
      <c r="O23" s="24">
        <f t="shared" si="14"/>
        <v>187.54</v>
      </c>
      <c r="P23" s="9"/>
    </row>
    <row r="24" spans="1:16" ht="32.25" customHeight="1">
      <c r="A24" s="48">
        <v>16</v>
      </c>
      <c r="B24" s="47" t="s">
        <v>55</v>
      </c>
      <c r="C24" s="35" t="s">
        <v>99</v>
      </c>
      <c r="D24" s="20" t="s">
        <v>29</v>
      </c>
      <c r="E24" s="21">
        <v>1</v>
      </c>
      <c r="F24" s="50">
        <v>20603.52</v>
      </c>
      <c r="G24" s="50">
        <v>21300</v>
      </c>
      <c r="H24" s="51">
        <v>23685</v>
      </c>
      <c r="I24" s="41">
        <f t="shared" si="8"/>
        <v>21862.84</v>
      </c>
      <c r="J24" s="22">
        <f t="shared" si="9"/>
        <v>1616.0047638543642</v>
      </c>
      <c r="K24" s="40">
        <f t="shared" si="10"/>
        <v>7.3915592112203363</v>
      </c>
      <c r="L24" s="23">
        <f t="shared" si="11"/>
        <v>21862.84</v>
      </c>
      <c r="M24" s="24">
        <f t="shared" si="12"/>
        <v>21862.84</v>
      </c>
      <c r="N24" s="24">
        <f t="shared" si="13"/>
        <v>21862.84</v>
      </c>
      <c r="O24" s="24">
        <f t="shared" si="14"/>
        <v>21862.84</v>
      </c>
      <c r="P24" s="9"/>
    </row>
    <row r="25" spans="1:16" ht="35.25" customHeight="1">
      <c r="A25" s="48">
        <v>17</v>
      </c>
      <c r="B25" s="47" t="s">
        <v>94</v>
      </c>
      <c r="C25" s="35" t="s">
        <v>31</v>
      </c>
      <c r="D25" s="20" t="s">
        <v>29</v>
      </c>
      <c r="E25" s="21">
        <v>1</v>
      </c>
      <c r="F25" s="50">
        <v>35834.400000000001</v>
      </c>
      <c r="G25" s="50">
        <v>37650</v>
      </c>
      <c r="H25" s="51">
        <v>42000</v>
      </c>
      <c r="I25" s="41">
        <f t="shared" si="8"/>
        <v>38494.799999999996</v>
      </c>
      <c r="J25" s="22">
        <f t="shared" si="9"/>
        <v>3168.4256532227478</v>
      </c>
      <c r="K25" s="40">
        <f t="shared" si="10"/>
        <v>8.2307887123007468</v>
      </c>
      <c r="L25" s="23">
        <f t="shared" si="11"/>
        <v>38494.799999999996</v>
      </c>
      <c r="M25" s="24">
        <f t="shared" si="12"/>
        <v>38494.799999999996</v>
      </c>
      <c r="N25" s="24">
        <f t="shared" si="13"/>
        <v>38494.800000000003</v>
      </c>
      <c r="O25" s="24">
        <f t="shared" si="14"/>
        <v>38494.800000000003</v>
      </c>
      <c r="P25" s="9"/>
    </row>
    <row r="26" spans="1:16" ht="27" customHeight="1">
      <c r="A26" s="48">
        <v>18</v>
      </c>
      <c r="B26" s="47" t="s">
        <v>56</v>
      </c>
      <c r="C26" s="35" t="s">
        <v>103</v>
      </c>
      <c r="D26" s="20" t="s">
        <v>92</v>
      </c>
      <c r="E26" s="21">
        <v>1</v>
      </c>
      <c r="F26" s="50">
        <v>118.44</v>
      </c>
      <c r="G26" s="50">
        <v>125</v>
      </c>
      <c r="H26" s="51">
        <v>115</v>
      </c>
      <c r="I26" s="41">
        <f t="shared" si="8"/>
        <v>119.48</v>
      </c>
      <c r="J26" s="22">
        <f t="shared" si="9"/>
        <v>5.0804724189783768</v>
      </c>
      <c r="K26" s="40">
        <f t="shared" si="10"/>
        <v>4.2521530122015205</v>
      </c>
      <c r="L26" s="23">
        <f t="shared" si="11"/>
        <v>119.47999999999999</v>
      </c>
      <c r="M26" s="24">
        <f t="shared" si="12"/>
        <v>119.47999999999999</v>
      </c>
      <c r="N26" s="24">
        <f t="shared" si="13"/>
        <v>119.48</v>
      </c>
      <c r="O26" s="24">
        <f t="shared" si="14"/>
        <v>119.48</v>
      </c>
      <c r="P26" s="9"/>
    </row>
    <row r="27" spans="1:16" ht="32.25" customHeight="1">
      <c r="A27" s="48">
        <v>19</v>
      </c>
      <c r="B27" s="47" t="s">
        <v>57</v>
      </c>
      <c r="C27" s="35" t="s">
        <v>103</v>
      </c>
      <c r="D27" s="20" t="s">
        <v>92</v>
      </c>
      <c r="E27" s="21">
        <v>1</v>
      </c>
      <c r="F27" s="50">
        <v>102.06</v>
      </c>
      <c r="G27" s="50">
        <v>110</v>
      </c>
      <c r="H27" s="51">
        <v>100</v>
      </c>
      <c r="I27" s="41">
        <f t="shared" si="8"/>
        <v>104.02</v>
      </c>
      <c r="J27" s="22">
        <f t="shared" si="9"/>
        <v>5.2802651448577844</v>
      </c>
      <c r="K27" s="40">
        <f t="shared" si="10"/>
        <v>5.0762018312418622</v>
      </c>
      <c r="L27" s="23">
        <f t="shared" si="11"/>
        <v>104.02</v>
      </c>
      <c r="M27" s="24">
        <f t="shared" si="12"/>
        <v>104.02</v>
      </c>
      <c r="N27" s="24">
        <f t="shared" si="13"/>
        <v>104.02</v>
      </c>
      <c r="O27" s="24">
        <f t="shared" si="14"/>
        <v>104.02</v>
      </c>
      <c r="P27" s="9"/>
    </row>
    <row r="28" spans="1:16" ht="28.5" customHeight="1">
      <c r="A28" s="48">
        <v>20</v>
      </c>
      <c r="B28" s="47" t="s">
        <v>58</v>
      </c>
      <c r="C28" s="35" t="s">
        <v>103</v>
      </c>
      <c r="D28" s="20" t="s">
        <v>92</v>
      </c>
      <c r="E28" s="21">
        <v>1</v>
      </c>
      <c r="F28" s="50">
        <v>728.28</v>
      </c>
      <c r="G28" s="50">
        <v>760</v>
      </c>
      <c r="H28" s="51">
        <v>700</v>
      </c>
      <c r="I28" s="41">
        <f t="shared" si="8"/>
        <v>729.42666666666662</v>
      </c>
      <c r="J28" s="22">
        <f t="shared" si="9"/>
        <v>30.016431055895591</v>
      </c>
      <c r="K28" s="40">
        <f t="shared" si="10"/>
        <v>4.1150717992069925</v>
      </c>
      <c r="L28" s="23">
        <f t="shared" si="11"/>
        <v>729.42666666666651</v>
      </c>
      <c r="M28" s="24">
        <f t="shared" si="12"/>
        <v>729.42666666666651</v>
      </c>
      <c r="N28" s="24">
        <f t="shared" si="13"/>
        <v>729.42</v>
      </c>
      <c r="O28" s="24">
        <f t="shared" si="14"/>
        <v>729.42</v>
      </c>
      <c r="P28" s="9"/>
    </row>
    <row r="29" spans="1:16" ht="30" customHeight="1">
      <c r="A29" s="48">
        <v>21</v>
      </c>
      <c r="B29" s="47" t="s">
        <v>59</v>
      </c>
      <c r="C29" s="35" t="s">
        <v>31</v>
      </c>
      <c r="D29" s="20" t="s">
        <v>29</v>
      </c>
      <c r="E29" s="21">
        <v>1</v>
      </c>
      <c r="F29" s="50">
        <v>1246</v>
      </c>
      <c r="G29" s="50">
        <v>1250</v>
      </c>
      <c r="H29" s="51">
        <v>1300</v>
      </c>
      <c r="I29" s="41">
        <f t="shared" si="8"/>
        <v>1265.3333333333333</v>
      </c>
      <c r="J29" s="22">
        <f t="shared" si="9"/>
        <v>30.088757590391356</v>
      </c>
      <c r="K29" s="40">
        <f t="shared" si="10"/>
        <v>2.3779313164165981</v>
      </c>
      <c r="L29" s="23">
        <f t="shared" si="11"/>
        <v>1265.3333333333333</v>
      </c>
      <c r="M29" s="24">
        <f t="shared" si="12"/>
        <v>1265.3333333333333</v>
      </c>
      <c r="N29" s="24">
        <f t="shared" si="13"/>
        <v>1265.33</v>
      </c>
      <c r="O29" s="24">
        <f t="shared" si="14"/>
        <v>1265.33</v>
      </c>
      <c r="P29" s="9"/>
    </row>
    <row r="30" spans="1:16" ht="30.75" customHeight="1">
      <c r="A30" s="48">
        <v>22</v>
      </c>
      <c r="B30" s="47" t="s">
        <v>93</v>
      </c>
      <c r="C30" s="35" t="s">
        <v>31</v>
      </c>
      <c r="D30" s="20" t="s">
        <v>29</v>
      </c>
      <c r="E30" s="21">
        <v>1</v>
      </c>
      <c r="F30" s="50">
        <v>120960</v>
      </c>
      <c r="G30" s="50">
        <v>126900</v>
      </c>
      <c r="H30" s="51">
        <v>116348</v>
      </c>
      <c r="I30" s="41">
        <f t="shared" si="8"/>
        <v>121402.66666666667</v>
      </c>
      <c r="J30" s="22">
        <f t="shared" si="9"/>
        <v>5289.9093880078262</v>
      </c>
      <c r="K30" s="40">
        <f t="shared" si="10"/>
        <v>4.3573255293742799</v>
      </c>
      <c r="L30" s="23">
        <f t="shared" si="11"/>
        <v>121402.66666666666</v>
      </c>
      <c r="M30" s="24">
        <f t="shared" si="12"/>
        <v>121402.66666666666</v>
      </c>
      <c r="N30" s="24">
        <f t="shared" si="13"/>
        <v>121402.66</v>
      </c>
      <c r="O30" s="24">
        <f t="shared" si="14"/>
        <v>121402.66</v>
      </c>
      <c r="P30" s="9"/>
    </row>
    <row r="31" spans="1:16" ht="27.75" customHeight="1">
      <c r="A31" s="48">
        <v>23</v>
      </c>
      <c r="B31" s="47" t="s">
        <v>60</v>
      </c>
      <c r="C31" s="35" t="s">
        <v>37</v>
      </c>
      <c r="D31" s="20" t="s">
        <v>29</v>
      </c>
      <c r="E31" s="21">
        <v>1</v>
      </c>
      <c r="F31" s="50">
        <v>50309.279999999999</v>
      </c>
      <c r="G31" s="50">
        <v>52900</v>
      </c>
      <c r="H31" s="51">
        <v>48000</v>
      </c>
      <c r="I31" s="41">
        <f t="shared" si="8"/>
        <v>50403.093333333331</v>
      </c>
      <c r="J31" s="22">
        <f t="shared" si="9"/>
        <v>2451.3467127547119</v>
      </c>
      <c r="K31" s="40">
        <f t="shared" si="10"/>
        <v>4.8634846606399664</v>
      </c>
      <c r="L31" s="23">
        <f t="shared" si="11"/>
        <v>50403.093333333331</v>
      </c>
      <c r="M31" s="24">
        <f t="shared" si="12"/>
        <v>50403.093333333331</v>
      </c>
      <c r="N31" s="24">
        <f t="shared" si="13"/>
        <v>50403.09</v>
      </c>
      <c r="O31" s="24">
        <f t="shared" si="14"/>
        <v>50403.09</v>
      </c>
      <c r="P31" s="9"/>
    </row>
    <row r="32" spans="1:16" ht="37.5" customHeight="1">
      <c r="A32" s="48">
        <v>24</v>
      </c>
      <c r="B32" s="47" t="s">
        <v>61</v>
      </c>
      <c r="C32" s="35" t="s">
        <v>30</v>
      </c>
      <c r="D32" s="20" t="s">
        <v>29</v>
      </c>
      <c r="E32" s="21">
        <v>1</v>
      </c>
      <c r="F32" s="50">
        <v>191.52</v>
      </c>
      <c r="G32" s="50">
        <v>230</v>
      </c>
      <c r="H32" s="51">
        <v>180</v>
      </c>
      <c r="I32" s="41">
        <f t="shared" si="8"/>
        <v>200.50666666666666</v>
      </c>
      <c r="J32" s="22">
        <f t="shared" si="9"/>
        <v>26.183394228658234</v>
      </c>
      <c r="K32" s="40">
        <f t="shared" si="10"/>
        <v>13.058615288930495</v>
      </c>
      <c r="L32" s="23">
        <f t="shared" si="11"/>
        <v>200.50666666666666</v>
      </c>
      <c r="M32" s="24">
        <f t="shared" si="12"/>
        <v>200.50666666666666</v>
      </c>
      <c r="N32" s="24">
        <f t="shared" si="13"/>
        <v>200.5</v>
      </c>
      <c r="O32" s="24">
        <f t="shared" si="14"/>
        <v>200.5</v>
      </c>
      <c r="P32" s="9"/>
    </row>
    <row r="33" spans="1:16" ht="38.25" customHeight="1">
      <c r="A33" s="48">
        <v>25</v>
      </c>
      <c r="B33" s="47" t="s">
        <v>62</v>
      </c>
      <c r="C33" s="35" t="s">
        <v>30</v>
      </c>
      <c r="D33" s="20" t="s">
        <v>29</v>
      </c>
      <c r="E33" s="21">
        <v>1</v>
      </c>
      <c r="F33" s="50">
        <v>565.74</v>
      </c>
      <c r="G33" s="50">
        <v>620</v>
      </c>
      <c r="H33" s="51">
        <v>530</v>
      </c>
      <c r="I33" s="41">
        <f t="shared" si="8"/>
        <v>571.9133333333333</v>
      </c>
      <c r="J33" s="22">
        <f t="shared" si="9"/>
        <v>45.31647088348047</v>
      </c>
      <c r="K33" s="40">
        <f t="shared" si="10"/>
        <v>7.9236604992855213</v>
      </c>
      <c r="L33" s="23">
        <f t="shared" si="11"/>
        <v>571.9133333333333</v>
      </c>
      <c r="M33" s="24">
        <f t="shared" si="12"/>
        <v>571.9133333333333</v>
      </c>
      <c r="N33" s="24">
        <f t="shared" si="13"/>
        <v>571.91</v>
      </c>
      <c r="O33" s="24">
        <f t="shared" si="14"/>
        <v>571.91</v>
      </c>
      <c r="P33" s="9"/>
    </row>
    <row r="34" spans="1:16" ht="37.5" customHeight="1">
      <c r="A34" s="48">
        <v>26</v>
      </c>
      <c r="B34" s="47" t="s">
        <v>63</v>
      </c>
      <c r="C34" s="35" t="s">
        <v>30</v>
      </c>
      <c r="D34" s="20" t="s">
        <v>29</v>
      </c>
      <c r="E34" s="21">
        <v>1</v>
      </c>
      <c r="F34" s="50">
        <v>588.41999999999996</v>
      </c>
      <c r="G34" s="50">
        <v>652</v>
      </c>
      <c r="H34" s="51">
        <v>550</v>
      </c>
      <c r="I34" s="41">
        <f t="shared" si="8"/>
        <v>596.80666666666673</v>
      </c>
      <c r="J34" s="22">
        <f t="shared" si="9"/>
        <v>51.514581754424967</v>
      </c>
      <c r="K34" s="40">
        <f t="shared" si="10"/>
        <v>8.6317034697598825</v>
      </c>
      <c r="L34" s="23">
        <f t="shared" si="11"/>
        <v>596.80666666666662</v>
      </c>
      <c r="M34" s="24">
        <f t="shared" si="12"/>
        <v>596.80666666666662</v>
      </c>
      <c r="N34" s="24">
        <f t="shared" si="13"/>
        <v>596.79999999999995</v>
      </c>
      <c r="O34" s="24">
        <f t="shared" si="14"/>
        <v>596.79999999999995</v>
      </c>
      <c r="P34" s="9"/>
    </row>
    <row r="35" spans="1:16" ht="37.5" customHeight="1">
      <c r="A35" s="48">
        <v>27</v>
      </c>
      <c r="B35" s="47" t="s">
        <v>64</v>
      </c>
      <c r="C35" s="35" t="s">
        <v>30</v>
      </c>
      <c r="D35" s="20" t="s">
        <v>29</v>
      </c>
      <c r="E35" s="21">
        <v>1</v>
      </c>
      <c r="F35" s="50">
        <v>5171.04</v>
      </c>
      <c r="G35" s="50">
        <v>5230</v>
      </c>
      <c r="H35" s="51">
        <v>5300</v>
      </c>
      <c r="I35" s="41">
        <f t="shared" si="8"/>
        <v>5233.68</v>
      </c>
      <c r="J35" s="22">
        <f t="shared" si="9"/>
        <v>64.558711263469334</v>
      </c>
      <c r="K35" s="40">
        <f t="shared" si="10"/>
        <v>1.2335242365499866</v>
      </c>
      <c r="L35" s="23">
        <f t="shared" si="11"/>
        <v>5233.68</v>
      </c>
      <c r="M35" s="24">
        <f t="shared" si="12"/>
        <v>5233.68</v>
      </c>
      <c r="N35" s="24">
        <f t="shared" si="13"/>
        <v>5233.68</v>
      </c>
      <c r="O35" s="24">
        <f t="shared" si="14"/>
        <v>5233.68</v>
      </c>
      <c r="P35" s="9"/>
    </row>
    <row r="36" spans="1:16" ht="36" customHeight="1">
      <c r="A36" s="48">
        <v>28</v>
      </c>
      <c r="B36" s="47" t="s">
        <v>65</v>
      </c>
      <c r="C36" s="35" t="s">
        <v>30</v>
      </c>
      <c r="D36" s="20" t="s">
        <v>29</v>
      </c>
      <c r="E36" s="21">
        <v>1</v>
      </c>
      <c r="F36" s="50">
        <v>8191.26</v>
      </c>
      <c r="G36" s="50">
        <v>9230</v>
      </c>
      <c r="H36" s="51">
        <v>9900</v>
      </c>
      <c r="I36" s="41">
        <f t="shared" si="8"/>
        <v>9107.086666666668</v>
      </c>
      <c r="J36" s="22">
        <f t="shared" si="9"/>
        <v>860.97552957870596</v>
      </c>
      <c r="K36" s="40">
        <f t="shared" si="10"/>
        <v>9.4539072822267993</v>
      </c>
      <c r="L36" s="23">
        <f t="shared" si="11"/>
        <v>9107.0866666666661</v>
      </c>
      <c r="M36" s="24">
        <f t="shared" si="12"/>
        <v>9107.0866666666661</v>
      </c>
      <c r="N36" s="24">
        <f t="shared" si="13"/>
        <v>9107.08</v>
      </c>
      <c r="O36" s="24">
        <f t="shared" si="14"/>
        <v>9107.08</v>
      </c>
      <c r="P36" s="9"/>
    </row>
    <row r="37" spans="1:16" ht="36" customHeight="1">
      <c r="A37" s="48">
        <v>29</v>
      </c>
      <c r="B37" s="47" t="s">
        <v>66</v>
      </c>
      <c r="C37" s="35" t="s">
        <v>30</v>
      </c>
      <c r="D37" s="20" t="s">
        <v>29</v>
      </c>
      <c r="E37" s="21">
        <v>1</v>
      </c>
      <c r="F37" s="50">
        <v>8191.26</v>
      </c>
      <c r="G37" s="50">
        <v>9230</v>
      </c>
      <c r="H37" s="51">
        <v>9900</v>
      </c>
      <c r="I37" s="41">
        <f t="shared" si="8"/>
        <v>9107.086666666668</v>
      </c>
      <c r="J37" s="22">
        <f t="shared" si="9"/>
        <v>860.97552957870596</v>
      </c>
      <c r="K37" s="40">
        <f t="shared" si="10"/>
        <v>9.4539072822267993</v>
      </c>
      <c r="L37" s="23">
        <f t="shared" si="11"/>
        <v>9107.0866666666661</v>
      </c>
      <c r="M37" s="24">
        <f t="shared" si="12"/>
        <v>9107.0866666666661</v>
      </c>
      <c r="N37" s="24">
        <f t="shared" si="13"/>
        <v>9107.08</v>
      </c>
      <c r="O37" s="24">
        <f t="shared" si="14"/>
        <v>9107.08</v>
      </c>
      <c r="P37" s="9"/>
    </row>
    <row r="38" spans="1:16" ht="39.75" customHeight="1">
      <c r="A38" s="48">
        <v>30</v>
      </c>
      <c r="B38" s="47" t="s">
        <v>67</v>
      </c>
      <c r="C38" s="35" t="s">
        <v>30</v>
      </c>
      <c r="D38" s="20" t="s">
        <v>29</v>
      </c>
      <c r="E38" s="21">
        <v>1</v>
      </c>
      <c r="F38" s="50">
        <v>8101.8</v>
      </c>
      <c r="G38" s="50">
        <v>9230</v>
      </c>
      <c r="H38" s="51">
        <v>9100</v>
      </c>
      <c r="I38" s="41">
        <f t="shared" si="8"/>
        <v>8810.6</v>
      </c>
      <c r="J38" s="22">
        <f t="shared" si="9"/>
        <v>617.27066996577753</v>
      </c>
      <c r="K38" s="40">
        <f t="shared" si="10"/>
        <v>7.0060003855103785</v>
      </c>
      <c r="L38" s="23">
        <f t="shared" si="11"/>
        <v>8810.5999999999985</v>
      </c>
      <c r="M38" s="24">
        <f t="shared" si="12"/>
        <v>8810.5999999999985</v>
      </c>
      <c r="N38" s="24">
        <f t="shared" si="13"/>
        <v>8810.6</v>
      </c>
      <c r="O38" s="24">
        <f t="shared" si="14"/>
        <v>8810.6</v>
      </c>
      <c r="P38" s="9"/>
    </row>
    <row r="39" spans="1:16" ht="35.25" customHeight="1">
      <c r="A39" s="48">
        <v>31</v>
      </c>
      <c r="B39" s="47" t="s">
        <v>68</v>
      </c>
      <c r="C39" s="35" t="s">
        <v>30</v>
      </c>
      <c r="D39" s="20" t="s">
        <v>29</v>
      </c>
      <c r="E39" s="21">
        <v>1</v>
      </c>
      <c r="F39" s="50">
        <v>18976.86</v>
      </c>
      <c r="G39" s="50">
        <v>20350</v>
      </c>
      <c r="H39" s="51">
        <v>18000</v>
      </c>
      <c r="I39" s="41">
        <f t="shared" si="8"/>
        <v>19108.953333333335</v>
      </c>
      <c r="J39" s="22">
        <f t="shared" si="9"/>
        <v>1180.5555838389539</v>
      </c>
      <c r="K39" s="40">
        <f t="shared" si="10"/>
        <v>6.1780232713196943</v>
      </c>
      <c r="L39" s="23">
        <f t="shared" si="11"/>
        <v>19108.953333333331</v>
      </c>
      <c r="M39" s="24">
        <f t="shared" si="12"/>
        <v>19108.953333333331</v>
      </c>
      <c r="N39" s="24">
        <f t="shared" si="13"/>
        <v>19108.95</v>
      </c>
      <c r="O39" s="24">
        <f t="shared" si="14"/>
        <v>19108.95</v>
      </c>
      <c r="P39" s="9"/>
    </row>
    <row r="40" spans="1:16" ht="36.75" customHeight="1">
      <c r="A40" s="48">
        <v>32</v>
      </c>
      <c r="B40" s="47" t="s">
        <v>69</v>
      </c>
      <c r="C40" s="35" t="s">
        <v>30</v>
      </c>
      <c r="D40" s="20" t="s">
        <v>29</v>
      </c>
      <c r="E40" s="21">
        <v>1</v>
      </c>
      <c r="F40" s="50">
        <v>18465.3</v>
      </c>
      <c r="G40" s="50">
        <v>20150</v>
      </c>
      <c r="H40" s="51">
        <v>17565</v>
      </c>
      <c r="I40" s="41">
        <f t="shared" si="8"/>
        <v>18726.766666666666</v>
      </c>
      <c r="J40" s="22">
        <f t="shared" si="9"/>
        <v>1312.1851482673219</v>
      </c>
      <c r="K40" s="40">
        <f t="shared" si="10"/>
        <v>7.0070032463371774</v>
      </c>
      <c r="L40" s="23">
        <f t="shared" si="11"/>
        <v>18726.766666666666</v>
      </c>
      <c r="M40" s="24">
        <f t="shared" si="12"/>
        <v>18726.766666666666</v>
      </c>
      <c r="N40" s="24">
        <f t="shared" si="13"/>
        <v>18726.759999999998</v>
      </c>
      <c r="O40" s="24">
        <f t="shared" si="14"/>
        <v>18726.759999999998</v>
      </c>
      <c r="P40" s="9"/>
    </row>
    <row r="41" spans="1:16" ht="36" customHeight="1">
      <c r="A41" s="48">
        <v>33</v>
      </c>
      <c r="B41" s="47" t="s">
        <v>70</v>
      </c>
      <c r="C41" s="35" t="s">
        <v>38</v>
      </c>
      <c r="D41" s="20" t="s">
        <v>29</v>
      </c>
      <c r="E41" s="21">
        <v>1</v>
      </c>
      <c r="F41" s="50">
        <v>17299.8</v>
      </c>
      <c r="G41" s="50">
        <v>19540</v>
      </c>
      <c r="H41" s="51">
        <v>18956</v>
      </c>
      <c r="I41" s="41">
        <f t="shared" si="8"/>
        <v>18598.600000000002</v>
      </c>
      <c r="J41" s="22">
        <f t="shared" si="9"/>
        <v>1162.0779147716391</v>
      </c>
      <c r="K41" s="40">
        <f t="shared" si="10"/>
        <v>6.2482010192790804</v>
      </c>
      <c r="L41" s="23">
        <f t="shared" si="11"/>
        <v>18598.599999999999</v>
      </c>
      <c r="M41" s="24">
        <f t="shared" si="12"/>
        <v>18598.599999999999</v>
      </c>
      <c r="N41" s="24">
        <f t="shared" si="13"/>
        <v>18598.599999999999</v>
      </c>
      <c r="O41" s="24">
        <f t="shared" si="14"/>
        <v>18598.599999999999</v>
      </c>
      <c r="P41" s="9"/>
    </row>
    <row r="42" spans="1:16" ht="33.75" customHeight="1">
      <c r="A42" s="48">
        <v>34</v>
      </c>
      <c r="B42" s="47" t="s">
        <v>71</v>
      </c>
      <c r="C42" s="35" t="s">
        <v>36</v>
      </c>
      <c r="D42" s="20" t="s">
        <v>29</v>
      </c>
      <c r="E42" s="21">
        <v>1</v>
      </c>
      <c r="F42" s="50">
        <v>155673</v>
      </c>
      <c r="G42" s="50">
        <v>175000</v>
      </c>
      <c r="H42" s="51">
        <v>140000</v>
      </c>
      <c r="I42" s="41">
        <f t="shared" si="8"/>
        <v>156891</v>
      </c>
      <c r="J42" s="22">
        <f t="shared" si="9"/>
        <v>17531.760978293081</v>
      </c>
      <c r="K42" s="40">
        <f t="shared" si="10"/>
        <v>11.174484819583713</v>
      </c>
      <c r="L42" s="23">
        <f t="shared" si="11"/>
        <v>156891</v>
      </c>
      <c r="M42" s="24">
        <f t="shared" si="12"/>
        <v>156891</v>
      </c>
      <c r="N42" s="24">
        <f t="shared" si="13"/>
        <v>156891</v>
      </c>
      <c r="O42" s="24">
        <f t="shared" si="14"/>
        <v>156891</v>
      </c>
      <c r="P42" s="9"/>
    </row>
    <row r="43" spans="1:16" ht="36.75" customHeight="1">
      <c r="A43" s="48">
        <v>35</v>
      </c>
      <c r="B43" s="47" t="s">
        <v>72</v>
      </c>
      <c r="C43" s="35" t="s">
        <v>36</v>
      </c>
      <c r="D43" s="20" t="s">
        <v>29</v>
      </c>
      <c r="E43" s="21">
        <v>1</v>
      </c>
      <c r="F43" s="50">
        <v>215.46</v>
      </c>
      <c r="G43" s="50">
        <v>235</v>
      </c>
      <c r="H43" s="51">
        <v>200</v>
      </c>
      <c r="I43" s="41">
        <f t="shared" si="8"/>
        <v>216.82000000000002</v>
      </c>
      <c r="J43" s="22">
        <f t="shared" si="9"/>
        <v>17.539589504888649</v>
      </c>
      <c r="K43" s="40">
        <f t="shared" si="10"/>
        <v>8.0894703001976964</v>
      </c>
      <c r="L43" s="23">
        <f t="shared" si="11"/>
        <v>216.82</v>
      </c>
      <c r="M43" s="24">
        <f t="shared" si="12"/>
        <v>216.82</v>
      </c>
      <c r="N43" s="24">
        <f t="shared" si="13"/>
        <v>216.82</v>
      </c>
      <c r="O43" s="24">
        <f t="shared" si="14"/>
        <v>216.82</v>
      </c>
      <c r="P43" s="9"/>
    </row>
    <row r="44" spans="1:16" ht="35.25" customHeight="1">
      <c r="A44" s="48">
        <v>36</v>
      </c>
      <c r="B44" s="47" t="s">
        <v>73</v>
      </c>
      <c r="C44" s="35" t="s">
        <v>36</v>
      </c>
      <c r="D44" s="20" t="s">
        <v>29</v>
      </c>
      <c r="E44" s="21">
        <v>1</v>
      </c>
      <c r="F44" s="50">
        <v>325.08</v>
      </c>
      <c r="G44" s="50">
        <v>350</v>
      </c>
      <c r="H44" s="51">
        <v>315</v>
      </c>
      <c r="I44" s="41">
        <f t="shared" si="8"/>
        <v>330.02666666666664</v>
      </c>
      <c r="J44" s="22">
        <f t="shared" si="9"/>
        <v>18.016718162121908</v>
      </c>
      <c r="K44" s="40">
        <f t="shared" si="10"/>
        <v>5.4591704191949875</v>
      </c>
      <c r="L44" s="23">
        <f t="shared" si="11"/>
        <v>330.02666666666664</v>
      </c>
      <c r="M44" s="24">
        <f t="shared" si="12"/>
        <v>330.02666666666664</v>
      </c>
      <c r="N44" s="24">
        <f t="shared" si="13"/>
        <v>330.02</v>
      </c>
      <c r="O44" s="24">
        <f t="shared" si="14"/>
        <v>330.02</v>
      </c>
      <c r="P44" s="9"/>
    </row>
    <row r="45" spans="1:16" ht="23.25" customHeight="1">
      <c r="A45" s="48">
        <v>37</v>
      </c>
      <c r="B45" s="47" t="s">
        <v>74</v>
      </c>
      <c r="C45" s="35" t="s">
        <v>37</v>
      </c>
      <c r="D45" s="20" t="s">
        <v>29</v>
      </c>
      <c r="E45" s="21">
        <v>1</v>
      </c>
      <c r="F45" s="50">
        <v>172.62</v>
      </c>
      <c r="G45" s="50">
        <v>190</v>
      </c>
      <c r="H45" s="51">
        <v>200</v>
      </c>
      <c r="I45" s="41">
        <f t="shared" si="8"/>
        <v>187.54</v>
      </c>
      <c r="J45" s="22">
        <f t="shared" si="9"/>
        <v>13.854775350037254</v>
      </c>
      <c r="K45" s="40">
        <f t="shared" si="10"/>
        <v>7.3876374906885225</v>
      </c>
      <c r="L45" s="23">
        <f t="shared" si="11"/>
        <v>187.54</v>
      </c>
      <c r="M45" s="24">
        <f t="shared" si="12"/>
        <v>187.54</v>
      </c>
      <c r="N45" s="24">
        <f t="shared" si="13"/>
        <v>187.54</v>
      </c>
      <c r="O45" s="24">
        <f t="shared" si="14"/>
        <v>187.54</v>
      </c>
      <c r="P45" s="9"/>
    </row>
    <row r="46" spans="1:16" ht="27" customHeight="1">
      <c r="A46" s="48">
        <v>38</v>
      </c>
      <c r="B46" s="47" t="s">
        <v>75</v>
      </c>
      <c r="C46" s="35" t="s">
        <v>37</v>
      </c>
      <c r="D46" s="20" t="s">
        <v>29</v>
      </c>
      <c r="E46" s="21">
        <v>1</v>
      </c>
      <c r="F46" s="50">
        <v>263.33999999999997</v>
      </c>
      <c r="G46" s="50">
        <v>275</v>
      </c>
      <c r="H46" s="51">
        <v>280</v>
      </c>
      <c r="I46" s="41">
        <f t="shared" si="8"/>
        <v>272.77999999999997</v>
      </c>
      <c r="J46" s="22">
        <f t="shared" si="9"/>
        <v>8.5489882442310243</v>
      </c>
      <c r="K46" s="40">
        <f t="shared" si="10"/>
        <v>3.1340231117497708</v>
      </c>
      <c r="L46" s="23">
        <f t="shared" si="11"/>
        <v>272.77999999999997</v>
      </c>
      <c r="M46" s="24">
        <f t="shared" si="12"/>
        <v>272.77999999999997</v>
      </c>
      <c r="N46" s="24">
        <f t="shared" si="13"/>
        <v>272.77999999999997</v>
      </c>
      <c r="O46" s="24">
        <f t="shared" si="14"/>
        <v>272.77999999999997</v>
      </c>
      <c r="P46" s="9"/>
    </row>
    <row r="47" spans="1:16" ht="24.75" customHeight="1">
      <c r="A47" s="48">
        <v>39</v>
      </c>
      <c r="B47" s="47" t="s">
        <v>34</v>
      </c>
      <c r="C47" s="35" t="s">
        <v>37</v>
      </c>
      <c r="D47" s="20" t="s">
        <v>29</v>
      </c>
      <c r="E47" s="21">
        <v>1</v>
      </c>
      <c r="F47" s="50">
        <v>263.33999999999997</v>
      </c>
      <c r="G47" s="50">
        <v>285</v>
      </c>
      <c r="H47" s="51">
        <v>250</v>
      </c>
      <c r="I47" s="41">
        <f t="shared" si="8"/>
        <v>266.11333333333329</v>
      </c>
      <c r="J47" s="22">
        <f t="shared" si="9"/>
        <v>17.664046346557559</v>
      </c>
      <c r="K47" s="40">
        <f t="shared" si="10"/>
        <v>6.6377907958604956</v>
      </c>
      <c r="L47" s="23">
        <f t="shared" si="11"/>
        <v>266.11333333333329</v>
      </c>
      <c r="M47" s="24">
        <f t="shared" si="12"/>
        <v>266.11333333333329</v>
      </c>
      <c r="N47" s="24">
        <f t="shared" si="13"/>
        <v>266.11</v>
      </c>
      <c r="O47" s="24">
        <f t="shared" si="14"/>
        <v>266.11</v>
      </c>
      <c r="P47" s="9"/>
    </row>
    <row r="48" spans="1:16" ht="36" customHeight="1">
      <c r="A48" s="48">
        <v>40</v>
      </c>
      <c r="B48" s="47" t="s">
        <v>76</v>
      </c>
      <c r="C48" s="35" t="s">
        <v>30</v>
      </c>
      <c r="D48" s="20" t="s">
        <v>29</v>
      </c>
      <c r="E48" s="21">
        <v>1</v>
      </c>
      <c r="F48" s="50">
        <v>166878.18</v>
      </c>
      <c r="G48" s="50">
        <v>189354</v>
      </c>
      <c r="H48" s="51">
        <v>176625</v>
      </c>
      <c r="I48" s="41">
        <f t="shared" si="8"/>
        <v>177619.05999999997</v>
      </c>
      <c r="J48" s="22">
        <f t="shared" si="9"/>
        <v>11270.835711286012</v>
      </c>
      <c r="K48" s="40">
        <f t="shared" si="10"/>
        <v>6.3455102798573613</v>
      </c>
      <c r="L48" s="23">
        <f t="shared" si="11"/>
        <v>177619.05999999997</v>
      </c>
      <c r="M48" s="24">
        <f t="shared" si="12"/>
        <v>177619.05999999997</v>
      </c>
      <c r="N48" s="24">
        <f t="shared" si="13"/>
        <v>177619.06</v>
      </c>
      <c r="O48" s="24">
        <f t="shared" si="14"/>
        <v>177619.06</v>
      </c>
      <c r="P48" s="9"/>
    </row>
    <row r="49" spans="1:16" ht="37.5" customHeight="1">
      <c r="A49" s="48">
        <v>41</v>
      </c>
      <c r="B49" s="47" t="s">
        <v>77</v>
      </c>
      <c r="C49" s="35" t="s">
        <v>30</v>
      </c>
      <c r="D49" s="20" t="s">
        <v>29</v>
      </c>
      <c r="E49" s="21">
        <v>1</v>
      </c>
      <c r="F49" s="50">
        <v>199.08</v>
      </c>
      <c r="G49" s="50">
        <v>250</v>
      </c>
      <c r="H49" s="51">
        <v>205</v>
      </c>
      <c r="I49" s="41">
        <f t="shared" si="8"/>
        <v>218.02666666666667</v>
      </c>
      <c r="J49" s="22">
        <f t="shared" si="9"/>
        <v>27.847479838099051</v>
      </c>
      <c r="K49" s="40">
        <f t="shared" si="10"/>
        <v>12.772510933570382</v>
      </c>
      <c r="L49" s="23">
        <f t="shared" si="11"/>
        <v>218.02666666666667</v>
      </c>
      <c r="M49" s="24">
        <f t="shared" si="12"/>
        <v>218.02666666666667</v>
      </c>
      <c r="N49" s="24">
        <f t="shared" si="13"/>
        <v>218.02</v>
      </c>
      <c r="O49" s="24">
        <f t="shared" si="14"/>
        <v>218.02</v>
      </c>
      <c r="P49" s="9"/>
    </row>
    <row r="50" spans="1:16" ht="35.25" customHeight="1">
      <c r="A50" s="48">
        <v>42</v>
      </c>
      <c r="B50" s="47" t="s">
        <v>78</v>
      </c>
      <c r="C50" s="35" t="s">
        <v>30</v>
      </c>
      <c r="D50" s="20" t="s">
        <v>29</v>
      </c>
      <c r="E50" s="21">
        <v>1</v>
      </c>
      <c r="F50" s="50">
        <v>524.16</v>
      </c>
      <c r="G50" s="50">
        <v>628</v>
      </c>
      <c r="H50" s="51">
        <v>590</v>
      </c>
      <c r="I50" s="41">
        <f t="shared" si="8"/>
        <v>580.71999999999991</v>
      </c>
      <c r="J50" s="22">
        <f t="shared" si="9"/>
        <v>52.538321252206011</v>
      </c>
      <c r="K50" s="40">
        <f t="shared" si="10"/>
        <v>9.0471003671659354</v>
      </c>
      <c r="L50" s="23">
        <f t="shared" si="11"/>
        <v>580.71999999999991</v>
      </c>
      <c r="M50" s="24">
        <f t="shared" si="12"/>
        <v>580.71999999999991</v>
      </c>
      <c r="N50" s="24">
        <f t="shared" si="13"/>
        <v>580.72</v>
      </c>
      <c r="O50" s="24">
        <f t="shared" si="14"/>
        <v>580.72</v>
      </c>
      <c r="P50" s="9"/>
    </row>
    <row r="51" spans="1:16" ht="27" customHeight="1">
      <c r="A51" s="48">
        <v>43</v>
      </c>
      <c r="B51" s="47" t="s">
        <v>95</v>
      </c>
      <c r="C51" s="35" t="s">
        <v>36</v>
      </c>
      <c r="D51" s="20" t="s">
        <v>29</v>
      </c>
      <c r="E51" s="21">
        <v>1</v>
      </c>
      <c r="F51" s="50">
        <v>1071</v>
      </c>
      <c r="G51" s="50">
        <v>1150</v>
      </c>
      <c r="H51" s="51">
        <v>1300</v>
      </c>
      <c r="I51" s="41">
        <f t="shared" si="8"/>
        <v>1173.6666666666667</v>
      </c>
      <c r="J51" s="22">
        <f t="shared" si="9"/>
        <v>116.31996102704528</v>
      </c>
      <c r="K51" s="40">
        <f t="shared" si="10"/>
        <v>9.9108174689331392</v>
      </c>
      <c r="L51" s="23">
        <f t="shared" si="11"/>
        <v>1173.6666666666665</v>
      </c>
      <c r="M51" s="24">
        <f t="shared" si="12"/>
        <v>1173.6666666666665</v>
      </c>
      <c r="N51" s="24">
        <f t="shared" si="13"/>
        <v>1173.6600000000001</v>
      </c>
      <c r="O51" s="24">
        <f t="shared" si="14"/>
        <v>1173.6600000000001</v>
      </c>
      <c r="P51" s="9"/>
    </row>
    <row r="52" spans="1:16" ht="25.5" customHeight="1">
      <c r="A52" s="48">
        <v>44</v>
      </c>
      <c r="B52" s="47" t="s">
        <v>96</v>
      </c>
      <c r="C52" s="35" t="s">
        <v>36</v>
      </c>
      <c r="D52" s="20" t="s">
        <v>29</v>
      </c>
      <c r="E52" s="21">
        <v>1</v>
      </c>
      <c r="F52" s="50">
        <v>1512</v>
      </c>
      <c r="G52" s="50">
        <v>1680</v>
      </c>
      <c r="H52" s="51">
        <v>1900</v>
      </c>
      <c r="I52" s="41">
        <f t="shared" si="8"/>
        <v>1697.3333333333333</v>
      </c>
      <c r="J52" s="22">
        <f t="shared" si="9"/>
        <v>194.5798893342612</v>
      </c>
      <c r="K52" s="40">
        <f t="shared" si="10"/>
        <v>11.463858366119082</v>
      </c>
      <c r="L52" s="23">
        <f t="shared" si="11"/>
        <v>1697.3333333333333</v>
      </c>
      <c r="M52" s="24">
        <f t="shared" si="12"/>
        <v>1697.3333333333333</v>
      </c>
      <c r="N52" s="24">
        <f t="shared" si="13"/>
        <v>1697.33</v>
      </c>
      <c r="O52" s="24">
        <f t="shared" si="14"/>
        <v>1697.33</v>
      </c>
      <c r="P52" s="9"/>
    </row>
    <row r="53" spans="1:16" ht="35.25" customHeight="1">
      <c r="A53" s="48">
        <v>45</v>
      </c>
      <c r="B53" s="47" t="s">
        <v>97</v>
      </c>
      <c r="C53" s="35" t="s">
        <v>36</v>
      </c>
      <c r="D53" s="20" t="s">
        <v>29</v>
      </c>
      <c r="E53" s="21">
        <v>1</v>
      </c>
      <c r="F53" s="50">
        <v>189</v>
      </c>
      <c r="G53" s="50">
        <v>250</v>
      </c>
      <c r="H53" s="51">
        <v>320</v>
      </c>
      <c r="I53" s="41">
        <f t="shared" si="8"/>
        <v>253</v>
      </c>
      <c r="J53" s="22">
        <f t="shared" si="9"/>
        <v>65.551506466289538</v>
      </c>
      <c r="K53" s="40">
        <f t="shared" si="10"/>
        <v>25.909686350312072</v>
      </c>
      <c r="L53" s="23">
        <f t="shared" si="11"/>
        <v>253</v>
      </c>
      <c r="M53" s="24">
        <f t="shared" si="12"/>
        <v>253</v>
      </c>
      <c r="N53" s="24">
        <f t="shared" si="13"/>
        <v>253</v>
      </c>
      <c r="O53" s="24">
        <f t="shared" si="14"/>
        <v>253</v>
      </c>
      <c r="P53" s="9"/>
    </row>
    <row r="54" spans="1:16" ht="33.75" customHeight="1">
      <c r="A54" s="48">
        <v>46</v>
      </c>
      <c r="B54" s="47" t="s">
        <v>90</v>
      </c>
      <c r="C54" s="35" t="s">
        <v>100</v>
      </c>
      <c r="D54" s="20" t="s">
        <v>29</v>
      </c>
      <c r="E54" s="21">
        <v>1</v>
      </c>
      <c r="F54" s="50">
        <v>15.75</v>
      </c>
      <c r="G54" s="50">
        <v>16.5</v>
      </c>
      <c r="H54" s="51">
        <v>16</v>
      </c>
      <c r="I54" s="41">
        <f t="shared" si="8"/>
        <v>16.083333333333332</v>
      </c>
      <c r="J54" s="22">
        <f t="shared" si="9"/>
        <v>0.38188130791298669</v>
      </c>
      <c r="K54" s="40">
        <f t="shared" si="10"/>
        <v>2.3743915517905911</v>
      </c>
      <c r="L54" s="23">
        <f t="shared" si="11"/>
        <v>16.083333333333332</v>
      </c>
      <c r="M54" s="24">
        <f t="shared" si="12"/>
        <v>16.083333333333332</v>
      </c>
      <c r="N54" s="24">
        <f t="shared" si="13"/>
        <v>16.079999999999998</v>
      </c>
      <c r="O54" s="24">
        <f t="shared" si="14"/>
        <v>16.079999999999998</v>
      </c>
      <c r="P54" s="9"/>
    </row>
    <row r="55" spans="1:16" ht="27.75" customHeight="1">
      <c r="A55" s="48">
        <v>47</v>
      </c>
      <c r="B55" s="47" t="s">
        <v>91</v>
      </c>
      <c r="C55" s="35" t="s">
        <v>100</v>
      </c>
      <c r="D55" s="20" t="s">
        <v>29</v>
      </c>
      <c r="E55" s="21">
        <v>1</v>
      </c>
      <c r="F55" s="50">
        <v>6.93</v>
      </c>
      <c r="G55" s="50">
        <v>8</v>
      </c>
      <c r="H55" s="51">
        <v>6</v>
      </c>
      <c r="I55" s="41">
        <f t="shared" si="8"/>
        <v>6.9766666666666666</v>
      </c>
      <c r="J55" s="22">
        <f t="shared" si="9"/>
        <v>1.0008163334665023</v>
      </c>
      <c r="K55" s="40">
        <f t="shared" si="10"/>
        <v>14.3451935040588</v>
      </c>
      <c r="L55" s="23">
        <f t="shared" si="11"/>
        <v>6.9766666666666666</v>
      </c>
      <c r="M55" s="24">
        <f t="shared" si="12"/>
        <v>6.9766666666666666</v>
      </c>
      <c r="N55" s="24">
        <f t="shared" si="13"/>
        <v>6.97</v>
      </c>
      <c r="O55" s="24">
        <f t="shared" si="14"/>
        <v>6.97</v>
      </c>
      <c r="P55" s="9"/>
    </row>
    <row r="56" spans="1:16" ht="40.5" customHeight="1">
      <c r="A56" s="48">
        <v>48</v>
      </c>
      <c r="B56" s="47" t="s">
        <v>79</v>
      </c>
      <c r="C56" s="35" t="s">
        <v>101</v>
      </c>
      <c r="D56" s="20" t="s">
        <v>29</v>
      </c>
      <c r="E56" s="21">
        <v>1</v>
      </c>
      <c r="F56" s="50">
        <v>7897.68</v>
      </c>
      <c r="G56" s="50">
        <v>8859</v>
      </c>
      <c r="H56" s="51">
        <v>7000</v>
      </c>
      <c r="I56" s="41">
        <f t="shared" si="8"/>
        <v>7918.8933333333334</v>
      </c>
      <c r="J56" s="22">
        <f t="shared" si="9"/>
        <v>929.68153371642984</v>
      </c>
      <c r="K56" s="40">
        <f t="shared" si="10"/>
        <v>11.740043647299578</v>
      </c>
      <c r="L56" s="23">
        <f t="shared" si="11"/>
        <v>7918.8933333333334</v>
      </c>
      <c r="M56" s="24">
        <f t="shared" si="12"/>
        <v>7918.8933333333334</v>
      </c>
      <c r="N56" s="24">
        <f t="shared" si="13"/>
        <v>7918.89</v>
      </c>
      <c r="O56" s="24">
        <f t="shared" si="14"/>
        <v>7918.89</v>
      </c>
      <c r="P56" s="9"/>
    </row>
    <row r="57" spans="1:16" ht="29.25" customHeight="1">
      <c r="A57" s="48">
        <v>49</v>
      </c>
      <c r="B57" s="47" t="s">
        <v>80</v>
      </c>
      <c r="C57" s="35" t="s">
        <v>36</v>
      </c>
      <c r="D57" s="20" t="s">
        <v>29</v>
      </c>
      <c r="E57" s="21">
        <v>1</v>
      </c>
      <c r="F57" s="50">
        <v>226.8</v>
      </c>
      <c r="G57" s="50">
        <v>350</v>
      </c>
      <c r="H57" s="51">
        <v>344</v>
      </c>
      <c r="I57" s="41">
        <f t="shared" si="8"/>
        <v>306.93333333333334</v>
      </c>
      <c r="J57" s="22">
        <f t="shared" si="9"/>
        <v>69.462315922616142</v>
      </c>
      <c r="K57" s="40">
        <f t="shared" si="10"/>
        <v>22.631075995639492</v>
      </c>
      <c r="L57" s="23">
        <f t="shared" si="11"/>
        <v>306.93333333333328</v>
      </c>
      <c r="M57" s="24">
        <f t="shared" si="12"/>
        <v>306.93333333333328</v>
      </c>
      <c r="N57" s="24">
        <f t="shared" si="13"/>
        <v>306.93</v>
      </c>
      <c r="O57" s="24">
        <f t="shared" si="14"/>
        <v>306.93</v>
      </c>
      <c r="P57" s="9"/>
    </row>
    <row r="58" spans="1:16" ht="33.75" customHeight="1">
      <c r="A58" s="48">
        <v>50</v>
      </c>
      <c r="B58" s="47" t="s">
        <v>81</v>
      </c>
      <c r="C58" s="35" t="s">
        <v>36</v>
      </c>
      <c r="D58" s="20" t="s">
        <v>29</v>
      </c>
      <c r="E58" s="21">
        <v>1</v>
      </c>
      <c r="F58" s="50">
        <v>2646</v>
      </c>
      <c r="G58" s="50">
        <v>2985</v>
      </c>
      <c r="H58" s="51">
        <v>3568</v>
      </c>
      <c r="I58" s="41">
        <f t="shared" si="8"/>
        <v>3066.3333333333335</v>
      </c>
      <c r="J58" s="22">
        <f t="shared" si="9"/>
        <v>466.3500116150243</v>
      </c>
      <c r="K58" s="40">
        <f t="shared" si="10"/>
        <v>15.208718717741851</v>
      </c>
      <c r="L58" s="23">
        <f t="shared" si="11"/>
        <v>3066.333333333333</v>
      </c>
      <c r="M58" s="24">
        <f t="shared" si="12"/>
        <v>3066.333333333333</v>
      </c>
      <c r="N58" s="24">
        <f t="shared" si="13"/>
        <v>3066.33</v>
      </c>
      <c r="O58" s="24">
        <f t="shared" si="14"/>
        <v>3066.33</v>
      </c>
      <c r="P58" s="9"/>
    </row>
    <row r="59" spans="1:16" ht="48.75" customHeight="1">
      <c r="A59" s="48">
        <v>51</v>
      </c>
      <c r="B59" s="47" t="s">
        <v>82</v>
      </c>
      <c r="C59" s="35" t="s">
        <v>101</v>
      </c>
      <c r="D59" s="20" t="s">
        <v>29</v>
      </c>
      <c r="E59" s="21">
        <v>1</v>
      </c>
      <c r="F59" s="50">
        <v>151200</v>
      </c>
      <c r="G59" s="50">
        <v>162586</v>
      </c>
      <c r="H59" s="51">
        <v>155000</v>
      </c>
      <c r="I59" s="41">
        <f t="shared" si="8"/>
        <v>156262</v>
      </c>
      <c r="J59" s="22">
        <f t="shared" si="9"/>
        <v>5796.9588578840203</v>
      </c>
      <c r="K59" s="40">
        <f t="shared" si="10"/>
        <v>3.7097687588050965</v>
      </c>
      <c r="L59" s="23">
        <f t="shared" si="11"/>
        <v>156262</v>
      </c>
      <c r="M59" s="24">
        <f t="shared" si="12"/>
        <v>156262</v>
      </c>
      <c r="N59" s="24">
        <f t="shared" si="13"/>
        <v>156262</v>
      </c>
      <c r="O59" s="24">
        <f t="shared" si="14"/>
        <v>156262</v>
      </c>
      <c r="P59" s="9"/>
    </row>
    <row r="60" spans="1:16" ht="33" customHeight="1">
      <c r="A60" s="48">
        <v>52</v>
      </c>
      <c r="B60" s="47" t="s">
        <v>83</v>
      </c>
      <c r="C60" s="35" t="s">
        <v>102</v>
      </c>
      <c r="D60" s="20" t="s">
        <v>29</v>
      </c>
      <c r="E60" s="21">
        <v>1</v>
      </c>
      <c r="F60" s="50">
        <v>3956.4</v>
      </c>
      <c r="G60" s="50">
        <v>4200</v>
      </c>
      <c r="H60" s="51">
        <v>3800</v>
      </c>
      <c r="I60" s="41">
        <f t="shared" si="8"/>
        <v>3985.4666666666667</v>
      </c>
      <c r="J60" s="22">
        <f t="shared" si="9"/>
        <v>201.57790884254487</v>
      </c>
      <c r="K60" s="40">
        <f t="shared" si="10"/>
        <v>5.0578244833531381</v>
      </c>
      <c r="L60" s="23">
        <f t="shared" si="11"/>
        <v>3985.4666666666662</v>
      </c>
      <c r="M60" s="24">
        <f t="shared" si="12"/>
        <v>3985.4666666666662</v>
      </c>
      <c r="N60" s="24">
        <f t="shared" si="13"/>
        <v>3985.46</v>
      </c>
      <c r="O60" s="24">
        <f t="shared" si="14"/>
        <v>3985.46</v>
      </c>
      <c r="P60" s="9"/>
    </row>
    <row r="61" spans="1:16" ht="34.5" customHeight="1">
      <c r="A61" s="48">
        <v>53</v>
      </c>
      <c r="B61" s="47" t="s">
        <v>84</v>
      </c>
      <c r="C61" s="35" t="s">
        <v>101</v>
      </c>
      <c r="D61" s="20" t="s">
        <v>29</v>
      </c>
      <c r="E61" s="21">
        <v>1</v>
      </c>
      <c r="F61" s="50">
        <v>112457.52</v>
      </c>
      <c r="G61" s="50">
        <v>118000</v>
      </c>
      <c r="H61" s="51">
        <v>115569</v>
      </c>
      <c r="I61" s="41">
        <f t="shared" si="8"/>
        <v>115342.17333333334</v>
      </c>
      <c r="J61" s="22">
        <f t="shared" si="9"/>
        <v>2778.1934580106767</v>
      </c>
      <c r="K61" s="40">
        <f t="shared" si="10"/>
        <v>2.4086536413544342</v>
      </c>
      <c r="L61" s="23">
        <f t="shared" si="11"/>
        <v>115342.17333333334</v>
      </c>
      <c r="M61" s="24">
        <f t="shared" si="12"/>
        <v>115342.17333333334</v>
      </c>
      <c r="N61" s="24">
        <f t="shared" si="13"/>
        <v>115342.17</v>
      </c>
      <c r="O61" s="24">
        <f t="shared" si="14"/>
        <v>115342.17</v>
      </c>
      <c r="P61" s="9"/>
    </row>
    <row r="62" spans="1:16" ht="27" customHeight="1">
      <c r="A62" s="48">
        <v>54</v>
      </c>
      <c r="B62" s="47" t="s">
        <v>85</v>
      </c>
      <c r="C62" s="35" t="s">
        <v>36</v>
      </c>
      <c r="D62" s="20" t="s">
        <v>29</v>
      </c>
      <c r="E62" s="21">
        <v>1</v>
      </c>
      <c r="F62" s="50">
        <v>32.76</v>
      </c>
      <c r="G62" s="50">
        <v>36</v>
      </c>
      <c r="H62" s="51">
        <v>30</v>
      </c>
      <c r="I62" s="41">
        <f t="shared" si="8"/>
        <v>32.919999999999995</v>
      </c>
      <c r="J62" s="22">
        <f t="shared" si="9"/>
        <v>3.0031982951513543</v>
      </c>
      <c r="K62" s="40">
        <f t="shared" si="10"/>
        <v>9.1227165709336404</v>
      </c>
      <c r="L62" s="23">
        <f t="shared" si="11"/>
        <v>32.919999999999995</v>
      </c>
      <c r="M62" s="24">
        <f t="shared" si="12"/>
        <v>32.919999999999995</v>
      </c>
      <c r="N62" s="24">
        <f t="shared" si="13"/>
        <v>32.92</v>
      </c>
      <c r="O62" s="24">
        <f t="shared" si="14"/>
        <v>32.92</v>
      </c>
      <c r="P62" s="9"/>
    </row>
    <row r="63" spans="1:16" ht="37.5" customHeight="1">
      <c r="A63" s="48">
        <v>55</v>
      </c>
      <c r="B63" s="47" t="s">
        <v>86</v>
      </c>
      <c r="C63" s="35" t="s">
        <v>36</v>
      </c>
      <c r="D63" s="20" t="s">
        <v>29</v>
      </c>
      <c r="E63" s="21">
        <v>1</v>
      </c>
      <c r="F63" s="50">
        <v>40.32</v>
      </c>
      <c r="G63" s="50">
        <v>45</v>
      </c>
      <c r="H63" s="51">
        <v>38</v>
      </c>
      <c r="I63" s="41">
        <f t="shared" si="8"/>
        <v>41.106666666666662</v>
      </c>
      <c r="J63" s="22">
        <f t="shared" si="9"/>
        <v>3.5656883393439385</v>
      </c>
      <c r="K63" s="40">
        <f t="shared" si="10"/>
        <v>8.6742337155626146</v>
      </c>
      <c r="L63" s="23">
        <f t="shared" si="11"/>
        <v>41.106666666666662</v>
      </c>
      <c r="M63" s="24">
        <f t="shared" si="12"/>
        <v>41.106666666666662</v>
      </c>
      <c r="N63" s="24">
        <f t="shared" si="13"/>
        <v>41.1</v>
      </c>
      <c r="O63" s="24">
        <f t="shared" si="14"/>
        <v>41.1</v>
      </c>
      <c r="P63" s="9"/>
    </row>
    <row r="64" spans="1:16" ht="25.5" customHeight="1">
      <c r="A64" s="49">
        <v>56</v>
      </c>
      <c r="B64" s="47" t="s">
        <v>87</v>
      </c>
      <c r="C64" s="35" t="s">
        <v>99</v>
      </c>
      <c r="D64" s="20" t="s">
        <v>29</v>
      </c>
      <c r="E64" s="21">
        <v>1</v>
      </c>
      <c r="F64" s="50">
        <v>26604.9</v>
      </c>
      <c r="G64" s="50">
        <v>28000</v>
      </c>
      <c r="H64" s="51">
        <v>32687</v>
      </c>
      <c r="I64" s="41">
        <f t="shared" ref="I64:I66" si="15">AVERAGE(F64:H64)</f>
        <v>29097.3</v>
      </c>
      <c r="J64" s="22">
        <f t="shared" ref="J64:J66" si="16">SQRT(((SUM((POWER(H64-I64,2)),(POWER(G64-I64,2)),(POWER(F64-I64,2)))/(COLUMNS(F64:H64)-1))))</f>
        <v>3186.068983873387</v>
      </c>
      <c r="K64" s="40">
        <f t="shared" ref="K64:K66" si="17">J64/I64*100</f>
        <v>10.949706618392039</v>
      </c>
      <c r="L64" s="23">
        <f t="shared" ref="L64:L66" si="18">((E64/3)*(SUM(F64:H64)))</f>
        <v>29097.299999999996</v>
      </c>
      <c r="M64" s="24">
        <f t="shared" ref="M64:M66" si="19">L64/E64</f>
        <v>29097.299999999996</v>
      </c>
      <c r="N64" s="24">
        <f t="shared" ref="N64:N66" si="20">ROUNDDOWN(M64,2)</f>
        <v>29097.3</v>
      </c>
      <c r="O64" s="24">
        <f t="shared" ref="O64:O66" si="21">N64*E64</f>
        <v>29097.3</v>
      </c>
      <c r="P64" s="9"/>
    </row>
    <row r="65" spans="1:16" ht="36" customHeight="1">
      <c r="A65" s="49">
        <v>57</v>
      </c>
      <c r="B65" s="47" t="s">
        <v>88</v>
      </c>
      <c r="C65" s="35" t="s">
        <v>99</v>
      </c>
      <c r="D65" s="20" t="s">
        <v>29</v>
      </c>
      <c r="E65" s="21">
        <v>1</v>
      </c>
      <c r="F65" s="50">
        <v>7930.44</v>
      </c>
      <c r="G65" s="50">
        <v>8400</v>
      </c>
      <c r="H65" s="51">
        <v>7798</v>
      </c>
      <c r="I65" s="41">
        <f t="shared" si="15"/>
        <v>8042.8133333333326</v>
      </c>
      <c r="J65" s="22">
        <f t="shared" si="16"/>
        <v>316.34131019096031</v>
      </c>
      <c r="K65" s="40">
        <f t="shared" si="17"/>
        <v>3.9332171104840636</v>
      </c>
      <c r="L65" s="23">
        <f t="shared" si="18"/>
        <v>8042.8133333333326</v>
      </c>
      <c r="M65" s="24">
        <f t="shared" si="19"/>
        <v>8042.8133333333326</v>
      </c>
      <c r="N65" s="24">
        <f t="shared" si="20"/>
        <v>8042.81</v>
      </c>
      <c r="O65" s="24">
        <f t="shared" si="21"/>
        <v>8042.81</v>
      </c>
      <c r="P65" s="9">
        <v>1.2</v>
      </c>
    </row>
    <row r="66" spans="1:16" ht="28.5" customHeight="1">
      <c r="A66" s="49">
        <v>58</v>
      </c>
      <c r="B66" s="47" t="s">
        <v>89</v>
      </c>
      <c r="C66" s="35" t="s">
        <v>36</v>
      </c>
      <c r="D66" s="20" t="s">
        <v>29</v>
      </c>
      <c r="E66" s="21">
        <v>1</v>
      </c>
      <c r="F66" s="50">
        <v>13.86</v>
      </c>
      <c r="G66" s="50">
        <v>15</v>
      </c>
      <c r="H66" s="51">
        <v>18.559999999999999</v>
      </c>
      <c r="I66" s="41">
        <f t="shared" si="15"/>
        <v>15.806666666666667</v>
      </c>
      <c r="J66" s="22">
        <f t="shared" si="16"/>
        <v>2.4516389076153389</v>
      </c>
      <c r="K66" s="40">
        <f t="shared" si="17"/>
        <v>15.510157576647018</v>
      </c>
      <c r="L66" s="23">
        <f t="shared" si="18"/>
        <v>15.806666666666667</v>
      </c>
      <c r="M66" s="24">
        <f t="shared" si="19"/>
        <v>15.806666666666667</v>
      </c>
      <c r="N66" s="24">
        <f t="shared" si="20"/>
        <v>15.8</v>
      </c>
      <c r="O66" s="24">
        <f t="shared" si="21"/>
        <v>15.8</v>
      </c>
    </row>
    <row r="67" spans="1:16" ht="38.25" customHeight="1">
      <c r="A67" s="49">
        <v>59</v>
      </c>
      <c r="B67" s="47" t="s">
        <v>98</v>
      </c>
      <c r="C67" s="35" t="s">
        <v>31</v>
      </c>
      <c r="D67" s="20" t="s">
        <v>29</v>
      </c>
      <c r="E67" s="21">
        <v>1</v>
      </c>
      <c r="F67" s="50">
        <v>28879.200000000001</v>
      </c>
      <c r="G67" s="50">
        <v>30000</v>
      </c>
      <c r="H67" s="51">
        <v>32000</v>
      </c>
      <c r="I67" s="41">
        <f t="shared" si="8"/>
        <v>30293.066666666666</v>
      </c>
      <c r="J67" s="22">
        <f t="shared" si="9"/>
        <v>1580.9061367878019</v>
      </c>
      <c r="K67" s="40">
        <f t="shared" si="10"/>
        <v>5.2187061619858071</v>
      </c>
      <c r="L67" s="23">
        <f t="shared" si="11"/>
        <v>30293.066666666666</v>
      </c>
      <c r="M67" s="24">
        <f t="shared" si="12"/>
        <v>30293.066666666666</v>
      </c>
      <c r="N67" s="24">
        <f t="shared" si="13"/>
        <v>30293.06</v>
      </c>
      <c r="O67" s="24">
        <f t="shared" si="14"/>
        <v>30293.06</v>
      </c>
    </row>
    <row r="68" spans="1:16" ht="38.25" customHeight="1">
      <c r="A68" s="52">
        <v>60</v>
      </c>
      <c r="B68" s="47" t="s">
        <v>104</v>
      </c>
      <c r="C68" s="53" t="s">
        <v>105</v>
      </c>
      <c r="D68" s="20" t="s">
        <v>29</v>
      </c>
      <c r="E68" s="21">
        <v>1</v>
      </c>
      <c r="F68" s="50">
        <v>154</v>
      </c>
      <c r="G68" s="50">
        <v>176</v>
      </c>
      <c r="H68" s="51">
        <v>180</v>
      </c>
      <c r="I68" s="54">
        <f t="shared" si="8"/>
        <v>170</v>
      </c>
      <c r="J68" s="22">
        <f t="shared" si="9"/>
        <v>14</v>
      </c>
      <c r="K68" s="40">
        <f t="shared" si="10"/>
        <v>8.235294117647058</v>
      </c>
      <c r="L68" s="23">
        <f t="shared" si="11"/>
        <v>170</v>
      </c>
      <c r="M68" s="24">
        <f t="shared" si="12"/>
        <v>170</v>
      </c>
      <c r="N68" s="24">
        <f t="shared" si="13"/>
        <v>170</v>
      </c>
      <c r="O68" s="24">
        <f t="shared" si="14"/>
        <v>170</v>
      </c>
    </row>
    <row r="69" spans="1:16" s="56" customFormat="1" ht="38.25" customHeight="1">
      <c r="A69" s="52">
        <v>61</v>
      </c>
      <c r="B69" s="81" t="s">
        <v>106</v>
      </c>
      <c r="C69" s="35" t="s">
        <v>31</v>
      </c>
      <c r="D69" s="20" t="s">
        <v>29</v>
      </c>
      <c r="E69" s="21">
        <v>1</v>
      </c>
      <c r="F69" s="82">
        <v>24796.799999999999</v>
      </c>
      <c r="G69" s="82">
        <v>26790</v>
      </c>
      <c r="H69" s="83">
        <v>28000</v>
      </c>
      <c r="I69" s="54">
        <f t="shared" si="8"/>
        <v>26528.933333333334</v>
      </c>
      <c r="J69" s="22">
        <f t="shared" si="9"/>
        <v>1617.4793393837631</v>
      </c>
      <c r="K69" s="40">
        <f t="shared" si="10"/>
        <v>6.0970387277177736</v>
      </c>
      <c r="L69" s="23">
        <f t="shared" si="11"/>
        <v>26528.933333333334</v>
      </c>
      <c r="M69" s="24">
        <f t="shared" si="12"/>
        <v>26528.933333333334</v>
      </c>
      <c r="N69" s="24">
        <f t="shared" si="13"/>
        <v>26528.93</v>
      </c>
      <c r="O69" s="24">
        <f t="shared" si="14"/>
        <v>26528.93</v>
      </c>
      <c r="P69" s="55"/>
    </row>
    <row r="70" spans="1:16" ht="21.75" customHeight="1" thickBot="1">
      <c r="A70" s="42"/>
      <c r="B70" s="47"/>
      <c r="C70" s="42"/>
      <c r="D70" s="43"/>
      <c r="E70" s="44"/>
      <c r="F70" s="25"/>
      <c r="G70" s="25"/>
      <c r="H70" s="45"/>
      <c r="I70" s="26"/>
      <c r="J70" s="27"/>
      <c r="K70" s="27"/>
      <c r="L70" s="28"/>
      <c r="M70" s="38">
        <f>SUM(M9:M69)</f>
        <v>1439914.0766666662</v>
      </c>
      <c r="N70" s="46">
        <f>SUM(N9:N69)</f>
        <v>1439913.89</v>
      </c>
      <c r="O70" s="46">
        <f>SUM(O9:O69)</f>
        <v>1439913.89</v>
      </c>
      <c r="P70" s="8"/>
    </row>
    <row r="71" spans="1:16" ht="20.25" customHeight="1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7"/>
    </row>
    <row r="72" spans="1:16" ht="24.75" customHeight="1">
      <c r="A72" s="60"/>
      <c r="B72" s="60"/>
      <c r="C72" s="60"/>
      <c r="D72" s="29"/>
      <c r="E72" s="29"/>
      <c r="F72" s="61"/>
      <c r="G72" s="61"/>
      <c r="H72" s="61"/>
      <c r="I72" s="61"/>
      <c r="J72" s="61"/>
      <c r="K72" s="39"/>
      <c r="L72" s="11"/>
      <c r="M72" s="13"/>
      <c r="N72" s="13"/>
      <c r="O72" s="11"/>
    </row>
    <row r="73" spans="1:16" ht="22.5" customHeight="1">
      <c r="A73" s="57" t="s">
        <v>107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</row>
    <row r="74" spans="1:16" ht="15.75">
      <c r="A74" s="66" t="s">
        <v>108</v>
      </c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</row>
    <row r="75" spans="1:16" ht="35.25" customHeight="1">
      <c r="A75" s="30"/>
      <c r="B75" s="57" t="s">
        <v>17</v>
      </c>
      <c r="C75" s="58"/>
      <c r="D75" s="29"/>
      <c r="E75" s="67" t="s">
        <v>40</v>
      </c>
      <c r="F75" s="67"/>
      <c r="G75" s="67"/>
      <c r="H75" s="61" t="s">
        <v>35</v>
      </c>
      <c r="I75" s="61"/>
      <c r="J75" s="61"/>
      <c r="K75" s="39"/>
      <c r="L75" s="11"/>
      <c r="M75" s="13"/>
      <c r="N75" s="13"/>
      <c r="O75" s="11"/>
    </row>
    <row r="76" spans="1:16" ht="15.75">
      <c r="A76" s="30"/>
      <c r="B76" s="58"/>
      <c r="C76" s="58"/>
      <c r="D76" s="29"/>
      <c r="E76" s="61" t="s">
        <v>18</v>
      </c>
      <c r="F76" s="61"/>
      <c r="G76" s="31"/>
      <c r="H76" s="61" t="s">
        <v>19</v>
      </c>
      <c r="I76" s="61"/>
      <c r="J76" s="61"/>
      <c r="K76" s="39"/>
      <c r="L76" s="11"/>
      <c r="M76" s="13"/>
      <c r="N76" s="13"/>
      <c r="O76" s="11"/>
    </row>
    <row r="77" spans="1:16" ht="15.75">
      <c r="A77" s="65"/>
      <c r="B77" s="65"/>
      <c r="C77" s="65"/>
      <c r="D77" s="65"/>
      <c r="E77" s="32"/>
      <c r="F77" s="33"/>
      <c r="G77" s="6"/>
      <c r="H77" s="34"/>
      <c r="I77" s="2"/>
      <c r="J77" s="2"/>
      <c r="K77" s="2"/>
      <c r="L77" s="2"/>
      <c r="M77" s="10"/>
      <c r="N77" s="10"/>
      <c r="O77" s="2"/>
    </row>
  </sheetData>
  <mergeCells count="28"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  <mergeCell ref="A77:D77"/>
    <mergeCell ref="A74:O74"/>
    <mergeCell ref="B75:C76"/>
    <mergeCell ref="H75:J75"/>
    <mergeCell ref="E76:F76"/>
    <mergeCell ref="H76:J76"/>
    <mergeCell ref="E75:G75"/>
    <mergeCell ref="A73:O73"/>
    <mergeCell ref="A71:O71"/>
    <mergeCell ref="A72:C72"/>
    <mergeCell ref="F72:J72"/>
    <mergeCell ref="I7:K7"/>
  </mergeCells>
  <pageMargins left="0.16" right="0.16" top="0.32" bottom="0.24" header="0.22" footer="0.19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Электротехническое оборудование</vt:lpstr>
      <vt:lpstr>'Электротехническое оборудование'!Область_печати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mnovosel</cp:lastModifiedBy>
  <cp:lastPrinted>2025-01-28T08:18:24Z</cp:lastPrinted>
  <dcterms:created xsi:type="dcterms:W3CDTF">2014-01-28T13:50:42Z</dcterms:created>
  <dcterms:modified xsi:type="dcterms:W3CDTF">2025-01-28T09:50:29Z</dcterms:modified>
</cp:coreProperties>
</file>