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5-3\Desktop\ЗАКУПКИ\Муром\ЗК Насос\"/>
    </mc:Choice>
  </mc:AlternateContent>
  <xr:revisionPtr revIDLastSave="0" documentId="13_ncr:1_{0FF08CE9-641C-416E-9290-3D92E785834C}" xr6:coauthVersionLast="47" xr6:coauthVersionMax="47" xr10:uidLastSave="{00000000-0000-0000-0000-000000000000}"/>
  <bookViews>
    <workbookView xWindow="390" yWindow="360" windowWidth="23370" windowHeight="14445" xr2:uid="{00000000-000D-0000-FFFF-FFFF00000000}"/>
  </bookViews>
  <sheets>
    <sheet name="Поставка" sheetId="23" r:id="rId1"/>
  </sheets>
  <definedNames>
    <definedName name="_xlnm.Print_Area" localSheetId="0">Поставка!$A$1:$N$15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3" l="1"/>
  <c r="W8" i="23"/>
  <c r="K8" i="23"/>
  <c r="L8" i="23" s="1"/>
  <c r="M8" i="23" s="1"/>
  <c r="N8" i="23" s="1"/>
  <c r="Q8" i="23" s="1"/>
  <c r="H8" i="23"/>
  <c r="I8" i="23" s="1"/>
  <c r="J8" i="23" s="1"/>
  <c r="N9" i="23" l="1"/>
  <c r="L9" i="23"/>
  <c r="M9" i="23" s="1"/>
</calcChain>
</file>

<file path=xl/sharedStrings.xml><?xml version="1.0" encoding="utf-8"?>
<sst xmlns="http://schemas.openxmlformats.org/spreadsheetml/2006/main" count="32" uniqueCount="32">
  <si>
    <t>№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</si>
  <si>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</si>
  <si>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</si>
  <si>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</si>
  <si>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</si>
  <si>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</si>
  <si>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</si>
  <si>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</si>
  <si>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</si>
  <si>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</si>
  <si>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</si>
  <si>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</si>
  <si>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</si>
  <si>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</si>
  <si>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</si>
  <si>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</si>
  <si>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</si>
  <si>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</si>
  <si>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</si>
  <si>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</si>
  <si>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</si>
  <si>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</si>
  <si>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</si>
  <si>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</si>
  <si>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Наименование предмета договора </t>
  </si>
  <si>
    <t>ОБОСНОВАНИЕ НАЧАЛЬНОЙ (МАКСИМАЛЬНОЙ) ЦЕНЫ ДОГОВОРА</t>
  </si>
  <si>
    <t>Н(М)ЦД</t>
  </si>
  <si>
    <t xml:space="preserve">Насосный агрегат СМ 150-125-315-4 на раме с эл. двигателем 37кВт-1500 </t>
  </si>
  <si>
    <t>шт</t>
  </si>
  <si>
    <t xml:space="preserve">Поставка насосного агрегата </t>
  </si>
  <si>
    <t>Дата подготовки обоснования НМЦ  10.02.2025</t>
  </si>
  <si>
    <t xml:space="preserve">Итого НМЦД устанавливается в размере: 340 145,33 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</si>
</sst>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1" xfId="0" applyFont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952500</xdr:rowOff>
    </xdr:from>
    <xdr:to>
      <xdr:col>10</xdr:col>
      <xdr:colOff>0</xdr:colOff>
      <xdr:row>6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6</xdr:row>
      <xdr:rowOff>923925</xdr:rowOff>
    </xdr:from>
    <xdr:to>
      <xdr:col>8</xdr:col>
      <xdr:colOff>1019175</xdr:colOff>
      <xdr:row>6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6</xdr:row>
      <xdr:rowOff>1600200</xdr:rowOff>
    </xdr:from>
    <xdr:to>
      <xdr:col>10</xdr:col>
      <xdr:colOff>1504950</xdr:colOff>
      <xdr:row>6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6</xdr:row>
      <xdr:rowOff>1400175</xdr:rowOff>
    </xdr:from>
    <xdr:to>
      <xdr:col>10</xdr:col>
      <xdr:colOff>419100</xdr:colOff>
      <xdr:row>6</xdr:row>
      <xdr:rowOff>1628775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"/>
  <sheetViews>
    <sheetView tabSelected="1" view="pageBreakPreview" zoomScale="77" zoomScaleNormal="112" zoomScaleSheetLayoutView="77" workbookViewId="0">
      <selection activeCell="L8" sqref="L8"/>
    </sheetView>
  </sheetViews>
  <sheetFormatPr defaultRowHeight="12.75" x14ac:dyDescent="0.2"/>
  <cols>
    <col min="1" max="1" width="6.140625" style="1" customWidth="1"/>
    <col min="2" max="2" width="43.42578125" style="1" customWidth="1"/>
    <col min="3" max="3" width="6.7109375" style="1" customWidth="1"/>
    <col min="4" max="4" width="6.85546875" style="1" customWidth="1"/>
    <col min="5" max="5" width="11.7109375" style="1" customWidth="1"/>
    <col min="6" max="6" width="11.7109375" style="11" customWidth="1"/>
    <col min="7" max="7" width="15.28515625" style="1" customWidth="1"/>
    <col min="8" max="8" width="15.5703125" style="1" customWidth="1"/>
    <col min="9" max="9" width="15.42578125" style="1" customWidth="1"/>
    <col min="10" max="10" width="14.28515625" style="1" customWidth="1"/>
    <col min="11" max="11" width="22.7109375" style="1" customWidth="1"/>
    <col min="12" max="12" width="13" style="1" customWidth="1"/>
    <col min="13" max="13" width="13.5703125" style="1" customWidth="1"/>
    <col min="14" max="14" width="15.42578125" style="1" customWidth="1"/>
    <col min="15" max="15" width="11.85546875" style="1" customWidth="1"/>
    <col min="16" max="16" width="9.140625" style="1" hidden="1" customWidth="1"/>
    <col min="17" max="17" width="13.42578125" style="1" hidden="1" customWidth="1"/>
    <col min="18" max="18" width="9.140625" style="1" hidden="1" customWidth="1"/>
    <col min="19" max="19" width="0" style="11" hidden="1" customWidth="1"/>
    <col min="20" max="24" width="9.140625" style="1" hidden="1" customWidth="1"/>
    <col min="25" max="16384" width="9.140625" style="1"/>
  </cols>
  <sheetData>
    <row r="1" spans="1:23" ht="16.5" customHeight="1" x14ac:dyDescent="0.2">
      <c r="E1" s="6" t="s">
        <v>25</v>
      </c>
      <c r="K1" s="50" t="s">
        <v>9</v>
      </c>
      <c r="L1" s="51"/>
      <c r="M1" s="51"/>
      <c r="N1" s="51"/>
    </row>
    <row r="2" spans="1:23" ht="33.75" customHeight="1" x14ac:dyDescent="0.2">
      <c r="A2" s="15"/>
      <c r="B2" s="43" t="s">
        <v>13</v>
      </c>
      <c r="C2" s="15"/>
      <c r="D2" s="60" t="s">
        <v>29</v>
      </c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3" ht="21" customHeight="1" x14ac:dyDescent="0.2">
      <c r="A3" s="15"/>
      <c r="B3" s="43" t="s">
        <v>14</v>
      </c>
      <c r="C3" s="15"/>
      <c r="D3" s="60" t="s">
        <v>15</v>
      </c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3" ht="22.5" customHeight="1" x14ac:dyDescent="0.2">
      <c r="A4" s="60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23" ht="59.25" customHeight="1" x14ac:dyDescent="0.2">
      <c r="A5" s="15"/>
      <c r="B5" s="43" t="s">
        <v>17</v>
      </c>
      <c r="C5" s="15"/>
      <c r="D5" s="15"/>
      <c r="E5" s="15"/>
      <c r="F5" s="16"/>
      <c r="G5" s="15"/>
      <c r="H5" s="15"/>
      <c r="I5" s="15"/>
      <c r="J5" s="15"/>
      <c r="K5" s="20"/>
      <c r="L5" s="20"/>
      <c r="M5" s="20"/>
      <c r="N5" s="20"/>
    </row>
    <row r="6" spans="1:23" ht="39" customHeight="1" x14ac:dyDescent="0.2">
      <c r="A6" s="52" t="s">
        <v>0</v>
      </c>
      <c r="B6" s="52" t="s">
        <v>24</v>
      </c>
      <c r="C6" s="52" t="s">
        <v>1</v>
      </c>
      <c r="D6" s="52" t="s">
        <v>2</v>
      </c>
      <c r="E6" s="54" t="s">
        <v>3</v>
      </c>
      <c r="F6" s="55"/>
      <c r="G6" s="56"/>
      <c r="H6" s="57" t="s">
        <v>21</v>
      </c>
      <c r="I6" s="57"/>
      <c r="J6" s="57"/>
      <c r="K6" s="58" t="s">
        <v>22</v>
      </c>
      <c r="L6" s="58"/>
      <c r="M6" s="58"/>
      <c r="N6" s="59"/>
    </row>
    <row r="7" spans="1:23" ht="159" customHeight="1" x14ac:dyDescent="0.2">
      <c r="A7" s="53"/>
      <c r="B7" s="52"/>
      <c r="C7" s="53"/>
      <c r="D7" s="53"/>
      <c r="E7" s="7" t="s">
        <v>10</v>
      </c>
      <c r="F7" s="17" t="s">
        <v>11</v>
      </c>
      <c r="G7" s="7" t="s">
        <v>12</v>
      </c>
      <c r="H7" s="7" t="s">
        <v>4</v>
      </c>
      <c r="I7" s="7" t="s">
        <v>5</v>
      </c>
      <c r="J7" s="7" t="s">
        <v>6</v>
      </c>
      <c r="K7" s="21" t="s">
        <v>23</v>
      </c>
      <c r="L7" s="22" t="s">
        <v>7</v>
      </c>
      <c r="M7" s="22" t="s">
        <v>8</v>
      </c>
      <c r="N7" s="22" t="s">
        <v>26</v>
      </c>
    </row>
    <row r="8" spans="1:23" s="26" customFormat="1" ht="30.75" customHeight="1" x14ac:dyDescent="0.25">
      <c r="A8" s="23">
        <v>1</v>
      </c>
      <c r="B8" s="42" t="s">
        <v>27</v>
      </c>
      <c r="C8" s="30" t="s">
        <v>28</v>
      </c>
      <c r="D8" s="30">
        <v>1</v>
      </c>
      <c r="E8" s="40">
        <v>303720</v>
      </c>
      <c r="F8" s="40">
        <v>414196</v>
      </c>
      <c r="G8" s="40">
        <v>302520</v>
      </c>
      <c r="H8" s="8">
        <f>AVERAGE(E8:G8)</f>
        <v>340145.33333333331</v>
      </c>
      <c r="I8" s="24">
        <f>SQRT(((SUM((POWER(G8-H8,2)),(POWER(F8-H8,2)),(POWER(E8-H8,2)))/(COLUMNS(E8:G8)-1))))</f>
        <v>64132.565248345811</v>
      </c>
      <c r="J8" s="24">
        <f>I8/H8*100</f>
        <v>18.854459833349416</v>
      </c>
      <c r="K8" s="9">
        <f>((D8/3)*(SUM(E8:G8)))</f>
        <v>340145.33333333331</v>
      </c>
      <c r="L8" s="9">
        <f>K8/D8</f>
        <v>340145.33333333331</v>
      </c>
      <c r="M8" s="9">
        <f t="shared" ref="M8" si="0">ROUNDDOWN(L8,2)</f>
        <v>340145.33</v>
      </c>
      <c r="N8" s="12">
        <f>M8*D8</f>
        <v>340145.33</v>
      </c>
      <c r="O8" s="25"/>
      <c r="P8" s="26">
        <v>1.2</v>
      </c>
      <c r="Q8" s="27">
        <f>N8*P8</f>
        <v>408174.39600000001</v>
      </c>
      <c r="R8" s="28"/>
      <c r="S8" s="27"/>
      <c r="U8" s="26">
        <v>2174.61</v>
      </c>
      <c r="V8" s="26">
        <v>1.2</v>
      </c>
      <c r="W8" s="29">
        <f>U8*V8</f>
        <v>2609.5320000000002</v>
      </c>
    </row>
    <row r="9" spans="1:23" ht="21.75" customHeight="1" thickBot="1" x14ac:dyDescent="0.25">
      <c r="A9" s="10"/>
      <c r="B9" s="31"/>
      <c r="C9" s="32"/>
      <c r="D9" s="33"/>
      <c r="E9" s="34"/>
      <c r="F9" s="34"/>
      <c r="G9" s="34"/>
      <c r="H9" s="35"/>
      <c r="I9" s="36"/>
      <c r="J9" s="36"/>
      <c r="K9" s="37"/>
      <c r="L9" s="38">
        <f>SUM(L8:L8)</f>
        <v>340145.33333333331</v>
      </c>
      <c r="M9" s="37">
        <f t="shared" ref="M9" si="1">ROUNDDOWN(L9,2)</f>
        <v>340145.33</v>
      </c>
      <c r="N9" s="39">
        <f>SUM(N8:N8)</f>
        <v>340145.33</v>
      </c>
      <c r="U9" s="1">
        <v>98573.060000000056</v>
      </c>
      <c r="V9" s="26">
        <v>1.2</v>
      </c>
      <c r="W9" s="29">
        <f t="shared" ref="W9" si="2">U9*V9</f>
        <v>118287.67200000006</v>
      </c>
    </row>
    <row r="10" spans="1:23" ht="2.25" customHeight="1" x14ac:dyDescent="0.25">
      <c r="A10" s="45"/>
      <c r="B10" s="45"/>
      <c r="C10" s="2"/>
      <c r="D10" s="2"/>
      <c r="E10" s="46"/>
      <c r="F10" s="46"/>
      <c r="G10" s="46"/>
      <c r="H10" s="46"/>
      <c r="I10" s="46"/>
      <c r="J10" s="46"/>
    </row>
    <row r="11" spans="1:23" ht="22.5" customHeight="1" x14ac:dyDescent="0.25">
      <c r="A11" s="44" t="s">
        <v>31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23" ht="23.25" customHeight="1" x14ac:dyDescent="0.25">
      <c r="A12" s="44" t="s">
        <v>30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23" ht="24.75" customHeight="1" x14ac:dyDescent="0.25">
      <c r="A13" s="13"/>
      <c r="B13" s="48" t="s">
        <v>18</v>
      </c>
      <c r="C13" s="2"/>
      <c r="D13" s="46"/>
      <c r="E13" s="46"/>
      <c r="F13" s="18"/>
      <c r="G13" s="46"/>
      <c r="H13" s="46"/>
      <c r="I13" s="46"/>
      <c r="J13" s="14"/>
    </row>
    <row r="14" spans="1:23" ht="22.5" customHeight="1" x14ac:dyDescent="0.25">
      <c r="A14" s="13"/>
      <c r="B14" s="49"/>
      <c r="C14" s="2"/>
      <c r="D14" s="46" t="s">
        <v>19</v>
      </c>
      <c r="E14" s="46"/>
      <c r="F14" s="18"/>
      <c r="G14" s="46" t="s">
        <v>20</v>
      </c>
      <c r="H14" s="46"/>
      <c r="I14" s="46"/>
      <c r="J14" s="14"/>
    </row>
    <row r="15" spans="1:23" ht="15.75" x14ac:dyDescent="0.25">
      <c r="A15" s="47"/>
      <c r="B15" s="47"/>
      <c r="C15" s="47"/>
      <c r="D15" s="3"/>
      <c r="E15" s="4"/>
      <c r="F15" s="19"/>
      <c r="G15" s="41"/>
      <c r="H15" s="5"/>
      <c r="I15" s="5"/>
      <c r="J15" s="5"/>
      <c r="K15" s="5"/>
      <c r="L15" s="5"/>
      <c r="M15" s="5"/>
      <c r="N15" s="5"/>
    </row>
  </sheetData>
  <mergeCells count="21">
    <mergeCell ref="K1:N1"/>
    <mergeCell ref="A6:A7"/>
    <mergeCell ref="B6:B7"/>
    <mergeCell ref="C6:C7"/>
    <mergeCell ref="D6:D7"/>
    <mergeCell ref="E6:G6"/>
    <mergeCell ref="H6:J6"/>
    <mergeCell ref="K6:N6"/>
    <mergeCell ref="D2:N2"/>
    <mergeCell ref="D3:N3"/>
    <mergeCell ref="A4:N4"/>
    <mergeCell ref="A11:N11"/>
    <mergeCell ref="A10:B10"/>
    <mergeCell ref="E10:J10"/>
    <mergeCell ref="A15:C15"/>
    <mergeCell ref="A12:N12"/>
    <mergeCell ref="B13:B14"/>
    <mergeCell ref="D13:E13"/>
    <mergeCell ref="G13:I13"/>
    <mergeCell ref="D14:E14"/>
    <mergeCell ref="G14:I14"/>
  </mergeCells>
  <pageMargins left="0.16" right="0.16" top="0.32" bottom="0.24" header="0.22" footer="0.19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Поставка</vt:lpstr>
      <vt:lpstr>Поставка!Область_печати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R5-3</cp:lastModifiedBy>
  <cp:lastPrinted>2023-02-07T09:53:49Z</cp:lastPrinted>
  <dcterms:created xsi:type="dcterms:W3CDTF">2014-01-28T13:50:42Z</dcterms:created>
  <dcterms:modified xsi:type="dcterms:W3CDTF">2025-02-10T09:23:49Z</dcterms:modified>
</cp:coreProperties>
</file>