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Задачи\Закупки\ГУП РК КРЫМЭНЕРГО\2025\ЗК\СОРиСР Самофал\Кабельные муфты (на 2025 год) - 28 558 572,90 руб\публикация\"/>
    </mc:Choice>
  </mc:AlternateContent>
  <bookViews>
    <workbookView xWindow="1740" yWindow="1710" windowWidth="15540" windowHeight="12120" tabRatio="727"/>
  </bookViews>
  <sheets>
    <sheet name="НМЦД" sheetId="7" r:id="rId1"/>
    <sheet name="НМЦК проектно-сметным методом" sheetId="4" state="hidden" r:id="rId2"/>
  </sheets>
  <externalReferences>
    <externalReference r:id="rId3"/>
  </externalReferences>
  <definedNames>
    <definedName name="_xlnm._FilterDatabase" localSheetId="0" hidden="1">НМЦД!$A$5:$K$21</definedName>
    <definedName name="anscount" hidden="1">2</definedName>
    <definedName name="limcount" hidden="1">2</definedName>
    <definedName name="sencount" hidden="1">4</definedName>
    <definedName name="Единицы">#REF!</definedName>
    <definedName name="Миллионы">#REF!</definedName>
    <definedName name="_xlnm.Print_Area" localSheetId="0">НМЦД!$A$1:$K$21</definedName>
    <definedName name="Рубли">#REF!</definedName>
    <definedName name="Тысячи">#REF!</definedName>
    <definedName name="Формула">#REF!</definedName>
    <definedName name="ЧислоПрописью">TRIM(INDEX([0]!Миллионы,MOD(TRUNC([1]прописью!XFD1/1000000),1000000)+1)&amp;" "&amp;INDEX([0]!Тысячи,MOD(TRUNC([1]прописью!XFD1/1000),1000)+1)&amp;" "&amp;INDEX([0]!Единицы,MOD([1]прописью!XFD1,1000)+1))</definedName>
  </definedNames>
  <calcPr calcId="152511" refMode="R1C1"/>
</workbook>
</file>

<file path=xl/calcChain.xml><?xml version="1.0" encoding="utf-8"?>
<calcChain xmlns="http://schemas.openxmlformats.org/spreadsheetml/2006/main">
  <c r="K19" i="7" l="1"/>
  <c r="J6" i="7" l="1"/>
  <c r="K6" i="7" s="1"/>
  <c r="I6" i="7" l="1"/>
  <c r="J15" i="7"/>
  <c r="J16" i="7"/>
  <c r="J17" i="7"/>
  <c r="J18" i="7"/>
  <c r="K18" i="7" l="1"/>
  <c r="I18" i="7"/>
  <c r="K17" i="7"/>
  <c r="I17" i="7"/>
  <c r="K16" i="7"/>
  <c r="I16" i="7"/>
  <c r="K15" i="7"/>
  <c r="I15" i="7"/>
  <c r="J11" i="7"/>
  <c r="J12" i="7"/>
  <c r="J13" i="7"/>
  <c r="J14" i="7"/>
  <c r="K14" i="7" l="1"/>
  <c r="I14" i="7"/>
  <c r="K11" i="7"/>
  <c r="I11" i="7"/>
  <c r="K12" i="7"/>
  <c r="I12" i="7"/>
  <c r="K13" i="7"/>
  <c r="I13" i="7"/>
  <c r="J8" i="7"/>
  <c r="J9" i="7"/>
  <c r="I9" i="7" s="1"/>
  <c r="J10" i="7"/>
  <c r="K10" i="7" l="1"/>
  <c r="I10" i="7"/>
  <c r="K8" i="7"/>
  <c r="I8" i="7"/>
  <c r="K9" i="7"/>
  <c r="J7" i="7"/>
  <c r="I7" i="7" s="1"/>
  <c r="K7" i="7" l="1"/>
</calcChain>
</file>

<file path=xl/sharedStrings.xml><?xml version="1.0" encoding="utf-8"?>
<sst xmlns="http://schemas.openxmlformats.org/spreadsheetml/2006/main" count="46" uniqueCount="34">
  <si>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</si>
  <si>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</si>
  <si>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</si>
  <si>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</si>
  <si>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</si>
  <si>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</si>
  <si>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</si>
  <si>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</si>
  <si>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</si>
  <si>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 xml:space="preserve">    Расчет начальной (максимальной) цены договора осуществляется в валюте – российский рубль и использует формулы вычисления коэффициента вариации цен, средней цены за единицу товара на основании Технического задания.</t>
  </si>
  <si>
    <t>компл</t>
  </si>
  <si>
    <t xml:space="preserve">    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Коэффициент вариации не превышает 33%, что свидетельствует об однородности совокупности значений, используемых в расчете.</t>
  </si>
  <si>
    <t>Кабельные муфты (на 2025 год)</t>
  </si>
  <si>
    <t>ИТОГО:</t>
  </si>
  <si>
    <t>ОД 2025</t>
  </si>
  <si>
    <t>Кабельная муфта 3КВТП-10-150/240</t>
  </si>
  <si>
    <t>Кабельная муфта 3КВТП-10-70/120</t>
  </si>
  <si>
    <t>Кабельная муфта 3КНТП-10-150/240</t>
  </si>
  <si>
    <t>Кабельная муфта 3КНТП-10-70/120</t>
  </si>
  <si>
    <t>Кабельная муфта 3СТП-10-150/240</t>
  </si>
  <si>
    <t>Кабельная муфта 3СТП-10-70/120</t>
  </si>
  <si>
    <r>
      <t xml:space="preserve">Источник ценовой информации 1                  </t>
    </r>
    <r>
      <rPr>
        <sz val="10"/>
        <rFont val="Times New Roman"/>
        <family val="1"/>
        <charset val="204"/>
      </rPr>
      <t xml:space="preserve">  (№69889 от 17.12.2024г.)</t>
    </r>
  </si>
  <si>
    <r>
      <t xml:space="preserve">Источник ценовой информации 3                  </t>
    </r>
    <r>
      <rPr>
        <sz val="10"/>
        <rFont val="Times New Roman"/>
        <family val="1"/>
        <charset val="204"/>
      </rPr>
      <t xml:space="preserve">  (исх. №207/24 от 23.12.2024г.)</t>
    </r>
  </si>
  <si>
    <r>
      <t xml:space="preserve">Источник ценовой информации 2                  </t>
    </r>
    <r>
      <rPr>
        <sz val="10"/>
        <rFont val="Times New Roman"/>
        <family val="1"/>
        <charset val="204"/>
      </rPr>
      <t xml:space="preserve">  (№S22775 от 17.12.2024г.)</t>
    </r>
  </si>
  <si>
    <r>
      <t xml:space="preserve">Источник ценовой информации 4                  </t>
    </r>
    <r>
      <rPr>
        <sz val="10"/>
        <rFont val="Times New Roman"/>
        <family val="1"/>
        <charset val="204"/>
      </rPr>
      <t xml:space="preserve">  (№8657 от 18.12.2024г.)</t>
    </r>
  </si>
  <si>
    <t>Часть V. Обоснование начальной (максимальной) цены договора</t>
  </si>
  <si>
    <r>
      <t xml:space="preserve">   В результате определения методом сопоставимых рыночных цен (анализа рынка), начальная (максимальная) цена договора составляет </t>
    </r>
    <r>
      <rPr>
        <b/>
        <sz val="12"/>
        <rFont val="Times New Roman"/>
        <family val="1"/>
        <charset val="204"/>
      </rPr>
      <t xml:space="preserve">28 558 572,90 руб. </t>
    </r>
    <r>
      <rPr>
        <sz val="12"/>
        <rFont val="Times New Roman"/>
        <family val="1"/>
        <charset val="204"/>
      </rPr>
      <t>(двадцать восемь миллионов пятьсот пятьдесят восемь тысяч пятьсот семьдесят два рубля 90 коп.) и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t>
    </r>
  </si>
  <si>
    <t>Кабельная муфта 3СТП-10-25/50</t>
  </si>
  <si>
    <t>Кабельная муфта 4КВТП-1-150/240</t>
  </si>
  <si>
    <t>Кабельная муфта 4КВТП-1-70/120</t>
  </si>
  <si>
    <t>Кабельная муфта 4КНТП-1-150/240</t>
  </si>
  <si>
    <t>Кабельная муфта 4КНТП-1-70/120</t>
  </si>
  <si>
    <t>Кабельная муфта 4СТП-1-150/240</t>
  </si>
  <si>
    <t>Кабельная муфта 4СТП-1-70/120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</si>
</sst>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horizontal="left"/>
    </xf>
  </cellStyleXfs>
  <cellXfs count="19">
    <xf numFmtId="0" fontId="0" fillId="0" borderId="0" xfId="0"/>
    <xf numFmtId="4" fontId="0" fillId="0" borderId="0" xfId="0" applyNumberForma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" fontId="0" fillId="0" borderId="0" xfId="0" applyNumberFormat="1" applyFill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7" zoomScale="110" zoomScaleNormal="110" workbookViewId="0">
      <selection activeCell="B22" sqref="B22"/>
    </sheetView>
  </sheetViews>
  <sheetFormatPr defaultRowHeight="15" x14ac:dyDescent="0.25"/>
  <cols>
    <col min="1" max="1" width="4.85546875" style="1" customWidth="1"/>
    <col min="2" max="2" width="53.140625" style="1" customWidth="1"/>
    <col min="3" max="3" width="7.28515625" style="1" customWidth="1"/>
    <col min="4" max="4" width="7.42578125" style="1" customWidth="1"/>
    <col min="5" max="5" width="15.140625" style="1" customWidth="1"/>
    <col min="6" max="8" width="13.85546875" style="1" customWidth="1"/>
    <col min="9" max="9" width="12" style="1" customWidth="1"/>
    <col min="10" max="10" width="14.140625" style="1" customWidth="1"/>
    <col min="11" max="11" width="17.5703125" style="1" customWidth="1"/>
    <col min="12" max="12" width="3.28515625" style="1" customWidth="1"/>
    <col min="13" max="16384" width="9.140625" style="1"/>
  </cols>
  <sheetData>
    <row r="1" spans="1:20" ht="20.100000000000001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20" ht="19.5" customHeight="1" x14ac:dyDescent="0.25">
      <c r="A2" s="17" t="s">
        <v>2</v>
      </c>
      <c r="B2" s="17"/>
      <c r="C2" s="17" t="s">
        <v>12</v>
      </c>
      <c r="D2" s="17"/>
      <c r="E2" s="17"/>
      <c r="F2" s="17"/>
      <c r="G2" s="17"/>
      <c r="H2" s="17"/>
      <c r="I2" s="17"/>
      <c r="J2" s="17"/>
      <c r="K2" s="17"/>
    </row>
    <row r="3" spans="1:20" ht="19.5" customHeight="1" x14ac:dyDescent="0.25">
      <c r="A3" s="17" t="s">
        <v>3</v>
      </c>
      <c r="B3" s="17"/>
      <c r="C3" s="17" t="s">
        <v>14</v>
      </c>
      <c r="D3" s="17"/>
      <c r="E3" s="17"/>
      <c r="F3" s="17"/>
      <c r="G3" s="17"/>
      <c r="H3" s="17"/>
      <c r="I3" s="17"/>
      <c r="J3" s="17"/>
      <c r="K3" s="17"/>
    </row>
    <row r="4" spans="1:20" ht="63.75" customHeight="1" x14ac:dyDescent="0.25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6"/>
      <c r="N4" s="6"/>
      <c r="O4" s="6"/>
      <c r="P4" s="6"/>
      <c r="Q4" s="6"/>
      <c r="R4" s="6"/>
      <c r="S4" s="6"/>
      <c r="T4" s="6"/>
    </row>
    <row r="5" spans="1:20" ht="75.75" customHeight="1" x14ac:dyDescent="0.25">
      <c r="A5" s="11" t="s">
        <v>1</v>
      </c>
      <c r="B5" s="11" t="s">
        <v>0</v>
      </c>
      <c r="C5" s="11" t="s">
        <v>5</v>
      </c>
      <c r="D5" s="11" t="s">
        <v>4</v>
      </c>
      <c r="E5" s="3" t="s">
        <v>21</v>
      </c>
      <c r="F5" s="3" t="s">
        <v>23</v>
      </c>
      <c r="G5" s="9" t="s">
        <v>22</v>
      </c>
      <c r="H5" s="9" t="s">
        <v>24</v>
      </c>
      <c r="I5" s="2" t="s">
        <v>8</v>
      </c>
      <c r="J5" s="3" t="s">
        <v>7</v>
      </c>
      <c r="K5" s="3" t="s">
        <v>6</v>
      </c>
    </row>
    <row r="6" spans="1:20" ht="21.75" customHeight="1" x14ac:dyDescent="0.25">
      <c r="A6" s="8">
        <v>1</v>
      </c>
      <c r="B6" s="7" t="s">
        <v>15</v>
      </c>
      <c r="C6" s="8" t="s">
        <v>10</v>
      </c>
      <c r="D6" s="8">
        <v>60</v>
      </c>
      <c r="E6" s="12">
        <v>7997.1</v>
      </c>
      <c r="F6" s="4">
        <v>4840.1000000000004</v>
      </c>
      <c r="G6" s="4">
        <v>4887.3599999999997</v>
      </c>
      <c r="H6" s="4"/>
      <c r="I6" s="4">
        <f>(STDEV(E6:H6)/J6)*100</f>
        <v>30.622006654837335</v>
      </c>
      <c r="J6" s="4">
        <f>IFERROR(ROUND(AVERAGE(E6:H6),2),0)</f>
        <v>5908.19</v>
      </c>
      <c r="K6" s="4">
        <f>ROUND(J6*D6,2)</f>
        <v>354491.4</v>
      </c>
    </row>
    <row r="7" spans="1:20" ht="18" customHeight="1" x14ac:dyDescent="0.25">
      <c r="A7" s="8">
        <v>2</v>
      </c>
      <c r="B7" s="7" t="s">
        <v>16</v>
      </c>
      <c r="C7" s="8" t="s">
        <v>10</v>
      </c>
      <c r="D7" s="8">
        <v>100</v>
      </c>
      <c r="E7" s="12">
        <v>6797.88</v>
      </c>
      <c r="F7" s="4"/>
      <c r="G7" s="12">
        <v>3769.92</v>
      </c>
      <c r="H7" s="12">
        <v>6974</v>
      </c>
      <c r="I7" s="4">
        <f t="shared" ref="I7:I18" si="0">(STDEV(E7:H7)/J7)*100</f>
        <v>30.803928966739878</v>
      </c>
      <c r="J7" s="4">
        <f t="shared" ref="J7:J18" si="1">IFERROR(ROUND(AVERAGE(E7:H7),2),0)</f>
        <v>5847.27</v>
      </c>
      <c r="K7" s="4">
        <f t="shared" ref="K7:K18" si="2">ROUND(J7*D7,2)</f>
        <v>584727</v>
      </c>
    </row>
    <row r="8" spans="1:20" ht="18" customHeight="1" x14ac:dyDescent="0.25">
      <c r="A8" s="8">
        <v>3</v>
      </c>
      <c r="B8" s="7" t="s">
        <v>17</v>
      </c>
      <c r="C8" s="8" t="s">
        <v>10</v>
      </c>
      <c r="D8" s="8">
        <v>160</v>
      </c>
      <c r="E8" s="12">
        <v>9007.26</v>
      </c>
      <c r="F8" s="4">
        <v>5721.58</v>
      </c>
      <c r="G8" s="12">
        <v>6978.24</v>
      </c>
      <c r="H8" s="12"/>
      <c r="I8" s="4">
        <f t="shared" si="0"/>
        <v>22.912821858274558</v>
      </c>
      <c r="J8" s="4">
        <f t="shared" si="1"/>
        <v>7235.69</v>
      </c>
      <c r="K8" s="4">
        <f t="shared" si="2"/>
        <v>1157710.3999999999</v>
      </c>
    </row>
    <row r="9" spans="1:20" ht="18" customHeight="1" x14ac:dyDescent="0.25">
      <c r="A9" s="8">
        <v>4</v>
      </c>
      <c r="B9" s="7" t="s">
        <v>18</v>
      </c>
      <c r="C9" s="8" t="s">
        <v>10</v>
      </c>
      <c r="D9" s="8">
        <v>160</v>
      </c>
      <c r="E9" s="12">
        <v>7808.04</v>
      </c>
      <c r="F9" s="4">
        <v>4604.5600000000004</v>
      </c>
      <c r="G9" s="12">
        <v>5850.72</v>
      </c>
      <c r="H9" s="12"/>
      <c r="I9" s="4">
        <f t="shared" si="0"/>
        <v>26.526012582827825</v>
      </c>
      <c r="J9" s="4">
        <f t="shared" si="1"/>
        <v>6087.77</v>
      </c>
      <c r="K9" s="4">
        <f t="shared" si="2"/>
        <v>974043.2</v>
      </c>
    </row>
    <row r="10" spans="1:20" ht="18" customHeight="1" x14ac:dyDescent="0.25">
      <c r="A10" s="8">
        <v>5</v>
      </c>
      <c r="B10" s="7" t="s">
        <v>19</v>
      </c>
      <c r="C10" s="8" t="s">
        <v>10</v>
      </c>
      <c r="D10" s="8">
        <v>900</v>
      </c>
      <c r="E10" s="12">
        <v>13317</v>
      </c>
      <c r="F10" s="4">
        <v>11075.92</v>
      </c>
      <c r="G10" s="12">
        <v>11185.92</v>
      </c>
      <c r="H10" s="12"/>
      <c r="I10" s="4">
        <f t="shared" si="0"/>
        <v>10.652388024778837</v>
      </c>
      <c r="J10" s="4">
        <f t="shared" si="1"/>
        <v>11859.61</v>
      </c>
      <c r="K10" s="4">
        <f t="shared" si="2"/>
        <v>10673649</v>
      </c>
    </row>
    <row r="11" spans="1:20" ht="18" customHeight="1" x14ac:dyDescent="0.25">
      <c r="A11" s="8">
        <v>6</v>
      </c>
      <c r="B11" s="7" t="s">
        <v>20</v>
      </c>
      <c r="C11" s="8" t="s">
        <v>10</v>
      </c>
      <c r="D11" s="8">
        <v>900</v>
      </c>
      <c r="E11" s="12">
        <v>11314.62</v>
      </c>
      <c r="F11" s="4">
        <v>9385.36</v>
      </c>
      <c r="G11" s="12">
        <v>9478.08</v>
      </c>
      <c r="H11" s="12"/>
      <c r="I11" s="4">
        <f t="shared" si="0"/>
        <v>10.816612441866756</v>
      </c>
      <c r="J11" s="4">
        <f t="shared" si="1"/>
        <v>10059.35</v>
      </c>
      <c r="K11" s="4">
        <f t="shared" si="2"/>
        <v>9053415</v>
      </c>
    </row>
    <row r="12" spans="1:20" ht="18" customHeight="1" x14ac:dyDescent="0.25">
      <c r="A12" s="8">
        <v>7</v>
      </c>
      <c r="B12" s="18" t="s">
        <v>27</v>
      </c>
      <c r="C12" s="8" t="s">
        <v>10</v>
      </c>
      <c r="D12" s="8">
        <v>20</v>
      </c>
      <c r="E12" s="12">
        <v>5796</v>
      </c>
      <c r="F12" s="4">
        <v>7900.06</v>
      </c>
      <c r="G12" s="12">
        <v>7977.6</v>
      </c>
      <c r="H12" s="12"/>
      <c r="I12" s="4">
        <f t="shared" si="0"/>
        <v>17.132843039298852</v>
      </c>
      <c r="J12" s="4">
        <f t="shared" si="1"/>
        <v>7224.55</v>
      </c>
      <c r="K12" s="4">
        <f t="shared" si="2"/>
        <v>144491</v>
      </c>
    </row>
    <row r="13" spans="1:20" ht="18" customHeight="1" x14ac:dyDescent="0.25">
      <c r="A13" s="8">
        <v>8</v>
      </c>
      <c r="B13" s="18" t="s">
        <v>28</v>
      </c>
      <c r="C13" s="8" t="s">
        <v>10</v>
      </c>
      <c r="D13" s="8">
        <v>30</v>
      </c>
      <c r="E13" s="12">
        <v>12251.64</v>
      </c>
      <c r="F13" s="4"/>
      <c r="G13" s="12">
        <v>6582.24</v>
      </c>
      <c r="H13" s="12">
        <v>12571.17</v>
      </c>
      <c r="I13" s="4">
        <f t="shared" si="0"/>
        <v>32.185206033752671</v>
      </c>
      <c r="J13" s="4">
        <f t="shared" si="1"/>
        <v>10468.35</v>
      </c>
      <c r="K13" s="4">
        <f t="shared" si="2"/>
        <v>314050.5</v>
      </c>
    </row>
    <row r="14" spans="1:20" ht="18" customHeight="1" x14ac:dyDescent="0.25">
      <c r="A14" s="8">
        <v>9</v>
      </c>
      <c r="B14" s="18" t="s">
        <v>29</v>
      </c>
      <c r="C14" s="8" t="s">
        <v>10</v>
      </c>
      <c r="D14" s="8">
        <v>40</v>
      </c>
      <c r="E14" s="12">
        <v>6080.28</v>
      </c>
      <c r="F14" s="4">
        <v>3651.62</v>
      </c>
      <c r="G14" s="12">
        <v>5127.84</v>
      </c>
      <c r="H14" s="12"/>
      <c r="I14" s="4">
        <f t="shared" si="0"/>
        <v>24.705138364295642</v>
      </c>
      <c r="J14" s="4">
        <f t="shared" si="1"/>
        <v>4953.25</v>
      </c>
      <c r="K14" s="4">
        <f t="shared" si="2"/>
        <v>198130</v>
      </c>
    </row>
    <row r="15" spans="1:20" ht="18" customHeight="1" x14ac:dyDescent="0.25">
      <c r="A15" s="8">
        <v>10</v>
      </c>
      <c r="B15" s="18" t="s">
        <v>30</v>
      </c>
      <c r="C15" s="8" t="s">
        <v>10</v>
      </c>
      <c r="D15" s="8">
        <v>60</v>
      </c>
      <c r="E15" s="12">
        <v>10269.959999999999</v>
      </c>
      <c r="F15" s="4"/>
      <c r="G15" s="12">
        <v>6582.24</v>
      </c>
      <c r="H15" s="12">
        <v>10537.87</v>
      </c>
      <c r="I15" s="4">
        <f t="shared" si="0"/>
        <v>24.211421291929078</v>
      </c>
      <c r="J15" s="4">
        <f t="shared" si="1"/>
        <v>9130.02</v>
      </c>
      <c r="K15" s="4">
        <f t="shared" si="2"/>
        <v>547801.19999999995</v>
      </c>
    </row>
    <row r="16" spans="1:20" ht="18" customHeight="1" x14ac:dyDescent="0.25">
      <c r="A16" s="8">
        <v>11</v>
      </c>
      <c r="B16" s="18" t="s">
        <v>31</v>
      </c>
      <c r="C16" s="8" t="s">
        <v>10</v>
      </c>
      <c r="D16" s="8">
        <v>70</v>
      </c>
      <c r="E16" s="12">
        <v>8169.6</v>
      </c>
      <c r="F16" s="4"/>
      <c r="G16" s="12">
        <v>5127.84</v>
      </c>
      <c r="H16" s="12">
        <v>8381.93</v>
      </c>
      <c r="I16" s="4">
        <f t="shared" si="0"/>
        <v>25.192881043509253</v>
      </c>
      <c r="J16" s="4">
        <f t="shared" si="1"/>
        <v>7226.46</v>
      </c>
      <c r="K16" s="4">
        <f t="shared" si="2"/>
        <v>505852.2</v>
      </c>
    </row>
    <row r="17" spans="1:11" ht="18.75" customHeight="1" x14ac:dyDescent="0.25">
      <c r="A17" s="8">
        <v>12</v>
      </c>
      <c r="B17" s="18" t="s">
        <v>32</v>
      </c>
      <c r="C17" s="8" t="s">
        <v>10</v>
      </c>
      <c r="D17" s="8">
        <v>200</v>
      </c>
      <c r="E17" s="12">
        <v>7176</v>
      </c>
      <c r="F17" s="4">
        <v>7870.97</v>
      </c>
      <c r="G17" s="12">
        <v>7948.8</v>
      </c>
      <c r="H17" s="12"/>
      <c r="I17" s="4">
        <f t="shared" si="0"/>
        <v>5.5509141176414012</v>
      </c>
      <c r="J17" s="4">
        <f t="shared" si="1"/>
        <v>7665.26</v>
      </c>
      <c r="K17" s="4">
        <f t="shared" si="2"/>
        <v>1533052</v>
      </c>
    </row>
    <row r="18" spans="1:11" ht="19.5" customHeight="1" x14ac:dyDescent="0.25">
      <c r="A18" s="8">
        <v>13</v>
      </c>
      <c r="B18" s="18" t="s">
        <v>33</v>
      </c>
      <c r="C18" s="8" t="s">
        <v>10</v>
      </c>
      <c r="D18" s="8">
        <v>400</v>
      </c>
      <c r="E18" s="12">
        <v>5658</v>
      </c>
      <c r="F18" s="4">
        <v>6577.99</v>
      </c>
      <c r="G18" s="12">
        <v>6642.72</v>
      </c>
      <c r="H18" s="12"/>
      <c r="I18" s="4">
        <f t="shared" si="0"/>
        <v>8.7526280640748499</v>
      </c>
      <c r="J18" s="4">
        <f t="shared" si="1"/>
        <v>6292.9</v>
      </c>
      <c r="K18" s="4">
        <f t="shared" si="2"/>
        <v>2517160</v>
      </c>
    </row>
    <row r="19" spans="1:11" ht="22.5" customHeight="1" x14ac:dyDescent="0.25">
      <c r="A19" s="13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5">
        <f>SUM(K6:K18)</f>
        <v>28558572.899999999</v>
      </c>
    </row>
    <row r="20" spans="1:11" ht="36" customHeight="1" x14ac:dyDescent="0.25">
      <c r="A20" s="14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50.25" customHeight="1" x14ac:dyDescent="0.25">
      <c r="A21" s="15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6" spans="1:11" x14ac:dyDescent="0.25">
      <c r="C26" s="10"/>
    </row>
    <row r="27" spans="1:11" x14ac:dyDescent="0.25">
      <c r="C27" s="10"/>
    </row>
  </sheetData>
  <autoFilter ref="A5:K21"/>
  <mergeCells count="9">
    <mergeCell ref="A19:J19"/>
    <mergeCell ref="A20:K20"/>
    <mergeCell ref="A21:K21"/>
    <mergeCell ref="A1:K1"/>
    <mergeCell ref="A4:K4"/>
    <mergeCell ref="A2:B2"/>
    <mergeCell ref="A3:B3"/>
    <mergeCell ref="C2:K2"/>
    <mergeCell ref="C3:K3"/>
  </mergeCells>
  <conditionalFormatting sqref="I6:I18">
    <cfRule type="cellIs" dxfId="0" priority="1" operator="greaterThan">
      <formula>33</formula>
    </cfRule>
    <cfRule type="cellIs" priority="2" operator="greaterThan">
      <formula>33</formula>
    </cfRule>
  </conditionalFormatting>
  <pageMargins left="0.23622047244094491" right="0.23622047244094491" top="0.35433070866141736" bottom="0.35433070866141736" header="0.31496062992125984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НМЦД</vt:lpstr>
      <vt:lpstr>НМЦК проектно-сметным методом</vt:lpstr>
      <vt:lpstr>НМЦД!Область_печати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Солдаткина Елена Владимировна</cp:lastModifiedBy>
  <cp:lastPrinted>2025-02-11T10:49:25Z</cp:lastPrinted>
  <dcterms:created xsi:type="dcterms:W3CDTF">2013-12-17T05:16:41Z</dcterms:created>
  <dcterms:modified xsi:type="dcterms:W3CDTF">2025-02-11T10:49:53Z</dcterms:modified>
</cp:coreProperties>
</file>