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Муфты типа &quot;Мульти-Виски&quot;" sheetId="23" r:id="rId1"/>
  </sheets>
  <definedNames>
    <definedName name="_xlnm.Print_Area" localSheetId="0">'Муфты типа "Мульти-Виски"'!$A$1:$O$19</definedName>
  </definedNames>
  <calcPr calcId="125725"/>
</workbook>
</file>

<file path=xl/calcChain.xml><?xml version="1.0" encoding="utf-8"?>
<calcChain xmlns="http://schemas.openxmlformats.org/spreadsheetml/2006/main">
  <c r="O12" i="23"/>
  <c r="I10"/>
  <c r="J10" s="1"/>
  <c r="K10" s="1"/>
  <c r="I11"/>
  <c r="J11" s="1"/>
  <c r="K11" s="1"/>
  <c r="L11" l="1"/>
  <c r="M11" s="1"/>
  <c r="N11" s="1"/>
  <c r="O11" s="1"/>
  <c r="L10" l="1"/>
  <c r="M10" s="1"/>
  <c r="N10" s="1"/>
  <c r="O10" s="1"/>
  <c r="L9" l="1"/>
  <c r="M9" s="1"/>
  <c r="I9"/>
  <c r="J9" s="1"/>
  <c r="K9" s="1"/>
  <c r="N9" l="1"/>
  <c r="M12"/>
  <c r="O9" l="1"/>
  <c r="N12"/>
</calcChain>
</file>

<file path=xl/sharedStrings.xml><?xml version="1.0" encoding="utf-8"?>
<sst xmlns="http://schemas.openxmlformats.org/spreadsheetml/2006/main" count="44" uniqueCount="40">
  <si>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</si>
  <si>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</si>
  <si>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</si>
  <si>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</si>
  <si>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</si>
  <si>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</si>
  <si>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</si>
  <si>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</si>
  <si>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</si>
  <si>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</si>
  <si>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</si>
  <si>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</si>
  <si>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</si>
  <si>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</si>
  <si>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</si>
  <si>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</si>
  <si>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</si>
  <si>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</si>
  <si>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</si>
  <si>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</si>
  <si>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</si>
  <si>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</si>
  <si>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</si>
  <si>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</si>
  <si>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</si>
  <si>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</si>
  <si>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</si>
  <si>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</si>
  <si>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</si>
  <si>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</si>
  <si>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>27.33.13.130</t>
  </si>
  <si>
    <t>Поставка муфт типа «Мульти-Виски»</t>
  </si>
  <si>
    <t>до 31 декабря 2025г.</t>
  </si>
  <si>
    <t xml:space="preserve">Комплект концевой муфты типа «Мульти-Виски» 10-70/120В для внутренней установки </t>
  </si>
  <si>
    <t xml:space="preserve">Комплект концевой муфты типа «Мульти-Виски» 10-70/120Н для наружной установки </t>
  </si>
  <si>
    <t xml:space="preserve">Комплект соединительной муфты  
типа «Мульти-Виски» 10-70/120
</t>
  </si>
  <si>
    <t xml:space="preserve">Дата подготовки обоснования НМЦ  12.03.2025г. </t>
  </si>
  <si>
    <t xml:space="preserve">Итого НМЦ суммы цен за единицу ТРУ устанавливается в размере: 53 419,18
</t>
  </si>
  <si>
    <t>Кузнецов Д.И./_____________/</t>
  </si>
  <si>
    <t xml:space="preserve">Специалист ОМТС Филиала ООО «МСК» в г.Севастополе </t>
  </si>
</sst>
</file>

<file path=xl/styles.xml><?xml version="1.0" encoding="utf-8"?>
<styleSheet xmlns="http://schemas.openxmlformats.org/spreadsheetml/2006/main">
  <numFmts count="1">
    <numFmt numFmtId="164" formatCode="0.00000"/>
  </numFmts>
  <fonts count="1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10" fillId="0" borderId="8" xfId="0" applyFont="1" applyFill="1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"/>
  <sheetViews>
    <sheetView tabSelected="1" view="pageBreakPreview" zoomScale="90" zoomScaleNormal="112" zoomScaleSheetLayoutView="90" workbookViewId="0">
      <selection activeCell="E17" sqref="E17:G17"/>
    </sheetView>
  </sheetViews>
  <sheetFormatPr defaultRowHeight="15"/>
  <cols>
    <col min="1" max="1" width="7.5703125" style="1" customWidth="1"/>
    <col min="2" max="2" width="34.85546875" style="41" customWidth="1"/>
    <col min="3" max="3" width="12.42578125" style="1" customWidth="1"/>
    <col min="4" max="4" width="8.140625" style="1" customWidth="1"/>
    <col min="5" max="5" width="10.28515625" style="1" customWidth="1"/>
    <col min="6" max="6" width="14.710937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0.85546875" style="3" customWidth="1"/>
    <col min="17" max="19" width="15.7109375" style="3" customWidth="1"/>
    <col min="20" max="20" width="11.85546875" style="1" customWidth="1"/>
    <col min="21" max="21" width="9.140625" style="1" customWidth="1"/>
    <col min="22" max="22" width="9.140625" style="3" customWidth="1"/>
    <col min="23" max="16384" width="9.140625" style="1"/>
  </cols>
  <sheetData>
    <row r="1" spans="1:21" ht="16.5" customHeight="1">
      <c r="A1" s="13"/>
      <c r="B1" s="40"/>
      <c r="C1" s="13"/>
      <c r="D1" s="13"/>
      <c r="E1" s="13"/>
      <c r="F1" s="14" t="s">
        <v>20</v>
      </c>
      <c r="G1" s="15"/>
      <c r="H1" s="15"/>
      <c r="I1" s="13"/>
      <c r="J1" s="13"/>
      <c r="K1" s="13"/>
      <c r="L1" s="68" t="s">
        <v>7</v>
      </c>
      <c r="M1" s="69"/>
      <c r="N1" s="69"/>
      <c r="O1" s="69"/>
    </row>
    <row r="2" spans="1:21" ht="20.25" customHeight="1">
      <c r="A2" s="4"/>
      <c r="B2" s="78" t="s">
        <v>11</v>
      </c>
      <c r="C2" s="78"/>
      <c r="D2" s="4"/>
      <c r="E2" s="78" t="s">
        <v>31</v>
      </c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21" ht="36.75" customHeight="1">
      <c r="A3" s="4"/>
      <c r="B3" s="78" t="s">
        <v>12</v>
      </c>
      <c r="C3" s="78"/>
      <c r="D3" s="4"/>
      <c r="E3" s="78" t="s">
        <v>13</v>
      </c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21" ht="33" customHeight="1">
      <c r="A4" s="4"/>
      <c r="B4" s="78" t="s">
        <v>14</v>
      </c>
      <c r="C4" s="78"/>
      <c r="D4" s="4"/>
      <c r="E4" s="78" t="s">
        <v>32</v>
      </c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21" ht="22.5" customHeight="1">
      <c r="A5" s="78" t="s">
        <v>15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21" ht="53.25" customHeight="1">
      <c r="A6" s="4"/>
      <c r="B6" s="78" t="s">
        <v>16</v>
      </c>
      <c r="C6" s="78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1" ht="39" customHeight="1">
      <c r="A7" s="70" t="s">
        <v>0</v>
      </c>
      <c r="B7" s="72" t="s">
        <v>25</v>
      </c>
      <c r="C7" s="74" t="s">
        <v>24</v>
      </c>
      <c r="D7" s="70" t="s">
        <v>1</v>
      </c>
      <c r="E7" s="70" t="s">
        <v>2</v>
      </c>
      <c r="F7" s="75" t="s">
        <v>27</v>
      </c>
      <c r="G7" s="76"/>
      <c r="H7" s="77"/>
      <c r="I7" s="62" t="s">
        <v>21</v>
      </c>
      <c r="J7" s="63"/>
      <c r="K7" s="64"/>
      <c r="L7" s="79" t="s">
        <v>22</v>
      </c>
      <c r="M7" s="80"/>
      <c r="N7" s="80"/>
      <c r="O7" s="80"/>
    </row>
    <row r="8" spans="1:21" ht="159" customHeight="1">
      <c r="A8" s="71"/>
      <c r="B8" s="73"/>
      <c r="C8" s="74"/>
      <c r="D8" s="70"/>
      <c r="E8" s="70"/>
      <c r="F8" s="16" t="s">
        <v>8</v>
      </c>
      <c r="G8" s="16" t="s">
        <v>9</v>
      </c>
      <c r="H8" s="16" t="s">
        <v>10</v>
      </c>
      <c r="I8" s="17" t="s">
        <v>3</v>
      </c>
      <c r="J8" s="17" t="s">
        <v>4</v>
      </c>
      <c r="K8" s="17" t="s">
        <v>28</v>
      </c>
      <c r="L8" s="18" t="s">
        <v>23</v>
      </c>
      <c r="M8" s="19" t="s">
        <v>5</v>
      </c>
      <c r="N8" s="19" t="s">
        <v>6</v>
      </c>
      <c r="O8" s="20" t="s">
        <v>26</v>
      </c>
      <c r="P8" s="10"/>
      <c r="Q8" s="10"/>
      <c r="R8" s="10"/>
      <c r="S8" s="10"/>
    </row>
    <row r="9" spans="1:21" ht="48.75" customHeight="1">
      <c r="A9" s="21">
        <v>1</v>
      </c>
      <c r="B9" s="38" t="s">
        <v>33</v>
      </c>
      <c r="C9" s="39" t="s">
        <v>30</v>
      </c>
      <c r="D9" s="22" t="s">
        <v>29</v>
      </c>
      <c r="E9" s="23">
        <v>1</v>
      </c>
      <c r="F9" s="54">
        <v>13576.5</v>
      </c>
      <c r="G9" s="55">
        <v>14500</v>
      </c>
      <c r="H9" s="47">
        <v>14863</v>
      </c>
      <c r="I9" s="46">
        <f>AVERAGE(F9:H9)</f>
        <v>14313.166666666666</v>
      </c>
      <c r="J9" s="24">
        <f t="shared" ref="J9:J11" si="0">SQRT(((SUM((POWER(H9-I9,2)),(POWER(G9-I9,2)),(POWER(F9-I9,2)))/(COLUMNS(F9:H9)-1))))</f>
        <v>663.2877078111228</v>
      </c>
      <c r="K9" s="44">
        <f>J9/I9*100</f>
        <v>4.6341087423779239</v>
      </c>
      <c r="L9" s="25">
        <f>((E9/3)*(SUM(F9:H9)))</f>
        <v>14313.166666666666</v>
      </c>
      <c r="M9" s="26">
        <f t="shared" ref="M9:M11" si="1">L9/E9</f>
        <v>14313.166666666666</v>
      </c>
      <c r="N9" s="26">
        <f t="shared" ref="N9:N10" si="2">ROUNDDOWN(M9,2)</f>
        <v>14313.16</v>
      </c>
      <c r="O9" s="26">
        <f t="shared" ref="O9:O11" si="3">N9*E9</f>
        <v>14313.16</v>
      </c>
      <c r="P9" s="10">
        <v>1.2</v>
      </c>
      <c r="Q9" s="56"/>
      <c r="R9" s="10"/>
      <c r="S9" s="10"/>
      <c r="U9" s="7"/>
    </row>
    <row r="10" spans="1:21" ht="49.5" customHeight="1">
      <c r="A10" s="21">
        <v>2</v>
      </c>
      <c r="B10" s="38" t="s">
        <v>34</v>
      </c>
      <c r="C10" s="39" t="s">
        <v>30</v>
      </c>
      <c r="D10" s="22" t="s">
        <v>29</v>
      </c>
      <c r="E10" s="23">
        <v>1</v>
      </c>
      <c r="F10" s="54">
        <v>14924.7</v>
      </c>
      <c r="G10" s="45">
        <v>15635</v>
      </c>
      <c r="H10" s="47">
        <v>14853</v>
      </c>
      <c r="I10" s="46">
        <f t="shared" ref="I10:I11" si="4">AVERAGE(F10:H10)</f>
        <v>15137.566666666666</v>
      </c>
      <c r="J10" s="24">
        <f t="shared" si="0"/>
        <v>432.27903411261246</v>
      </c>
      <c r="K10" s="44">
        <f t="shared" ref="K10:K11" si="5">J10/I10*100</f>
        <v>2.8556705554565958</v>
      </c>
      <c r="L10" s="25">
        <f>((E10/3)*(SUM(F10:H10)))</f>
        <v>15137.566666666666</v>
      </c>
      <c r="M10" s="26">
        <f t="shared" si="1"/>
        <v>15137.566666666666</v>
      </c>
      <c r="N10" s="26">
        <f t="shared" si="2"/>
        <v>15137.56</v>
      </c>
      <c r="O10" s="26">
        <f t="shared" si="3"/>
        <v>15137.56</v>
      </c>
      <c r="P10" s="10">
        <v>1.2</v>
      </c>
      <c r="Q10" s="56"/>
      <c r="R10" s="10"/>
      <c r="S10" s="10"/>
      <c r="U10" s="7"/>
    </row>
    <row r="11" spans="1:21" ht="32.25" customHeight="1">
      <c r="A11" s="37">
        <v>3</v>
      </c>
      <c r="B11" s="38" t="s">
        <v>35</v>
      </c>
      <c r="C11" s="39" t="s">
        <v>30</v>
      </c>
      <c r="D11" s="22" t="s">
        <v>29</v>
      </c>
      <c r="E11" s="23">
        <v>1</v>
      </c>
      <c r="F11" s="54">
        <v>23675.4</v>
      </c>
      <c r="G11" s="45">
        <v>25684</v>
      </c>
      <c r="H11" s="47">
        <v>22546</v>
      </c>
      <c r="I11" s="46">
        <f t="shared" si="4"/>
        <v>23968.466666666664</v>
      </c>
      <c r="J11" s="24">
        <f t="shared" si="0"/>
        <v>1589.3951847584453</v>
      </c>
      <c r="K11" s="44">
        <f t="shared" si="5"/>
        <v>6.6311925867533414</v>
      </c>
      <c r="L11" s="25">
        <f t="shared" ref="L11" si="6">((E11/3)*(SUM(F11:H11)))</f>
        <v>23968.466666666664</v>
      </c>
      <c r="M11" s="26">
        <f t="shared" si="1"/>
        <v>23968.466666666664</v>
      </c>
      <c r="N11" s="26">
        <f t="shared" ref="N11" si="7">ROUNDDOWN(M11,2)</f>
        <v>23968.46</v>
      </c>
      <c r="O11" s="26">
        <f t="shared" si="3"/>
        <v>23968.46</v>
      </c>
      <c r="P11" s="10"/>
      <c r="Q11" s="56"/>
      <c r="R11" s="10"/>
      <c r="S11" s="10"/>
      <c r="U11" s="7"/>
    </row>
    <row r="12" spans="1:21" ht="21.75" customHeight="1" thickBot="1">
      <c r="A12" s="48"/>
      <c r="B12" s="49"/>
      <c r="C12" s="48"/>
      <c r="D12" s="50"/>
      <c r="E12" s="51"/>
      <c r="F12" s="27"/>
      <c r="G12" s="27"/>
      <c r="H12" s="52"/>
      <c r="I12" s="28"/>
      <c r="J12" s="29"/>
      <c r="K12" s="29"/>
      <c r="L12" s="30"/>
      <c r="M12" s="42">
        <f>SUM(M9:M11)</f>
        <v>53419.199999999997</v>
      </c>
      <c r="N12" s="53">
        <f>SUM(N9:N11)</f>
        <v>53419.18</v>
      </c>
      <c r="O12" s="53">
        <f>SUM(O9:O11)</f>
        <v>53419.18</v>
      </c>
      <c r="P12" s="10">
        <v>1.2</v>
      </c>
      <c r="Q12" s="11"/>
      <c r="R12" s="11"/>
      <c r="S12" s="11"/>
      <c r="U12" s="7">
        <v>1.2</v>
      </c>
    </row>
    <row r="13" spans="1:21" ht="12.7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21" ht="15.75">
      <c r="A14" s="60"/>
      <c r="B14" s="60"/>
      <c r="C14" s="60"/>
      <c r="D14" s="31"/>
      <c r="E14" s="31"/>
      <c r="F14" s="61"/>
      <c r="G14" s="61"/>
      <c r="H14" s="61"/>
      <c r="I14" s="61"/>
      <c r="J14" s="61"/>
      <c r="K14" s="43"/>
      <c r="L14" s="13"/>
      <c r="M14" s="15"/>
      <c r="N14" s="15"/>
      <c r="O14" s="13"/>
    </row>
    <row r="15" spans="1:21" ht="21.75" customHeight="1">
      <c r="A15" s="57" t="s">
        <v>37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9"/>
      <c r="Q15" s="9"/>
      <c r="R15" s="9"/>
      <c r="S15" s="9"/>
    </row>
    <row r="16" spans="1:21" ht="20.25" customHeight="1">
      <c r="A16" s="66" t="s">
        <v>36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8"/>
      <c r="Q16" s="8"/>
      <c r="R16" s="8"/>
      <c r="S16" s="8"/>
    </row>
    <row r="17" spans="1:15" ht="35.25" customHeight="1">
      <c r="A17" s="32"/>
      <c r="B17" s="57" t="s">
        <v>17</v>
      </c>
      <c r="C17" s="58"/>
      <c r="D17" s="31"/>
      <c r="E17" s="67" t="s">
        <v>39</v>
      </c>
      <c r="F17" s="67"/>
      <c r="G17" s="67"/>
      <c r="H17" s="61" t="s">
        <v>38</v>
      </c>
      <c r="I17" s="61"/>
      <c r="J17" s="61"/>
      <c r="K17" s="43"/>
      <c r="L17" s="13"/>
      <c r="M17" s="15"/>
      <c r="N17" s="15"/>
      <c r="O17" s="13"/>
    </row>
    <row r="18" spans="1:15" ht="22.5" customHeight="1">
      <c r="A18" s="32"/>
      <c r="B18" s="58"/>
      <c r="C18" s="58"/>
      <c r="D18" s="31"/>
      <c r="E18" s="61" t="s">
        <v>18</v>
      </c>
      <c r="F18" s="61"/>
      <c r="G18" s="33"/>
      <c r="H18" s="61" t="s">
        <v>19</v>
      </c>
      <c r="I18" s="61"/>
      <c r="J18" s="61"/>
      <c r="K18" s="43"/>
      <c r="L18" s="13"/>
      <c r="M18" s="15"/>
      <c r="N18" s="15"/>
      <c r="O18" s="13"/>
    </row>
    <row r="19" spans="1:15" ht="15.75">
      <c r="A19" s="65"/>
      <c r="B19" s="65"/>
      <c r="C19" s="65"/>
      <c r="D19" s="65"/>
      <c r="E19" s="34"/>
      <c r="F19" s="35"/>
      <c r="G19" s="6"/>
      <c r="H19" s="36"/>
      <c r="I19" s="2"/>
      <c r="J19" s="2"/>
      <c r="K19" s="2"/>
      <c r="L19" s="2"/>
      <c r="M19" s="12"/>
      <c r="N19" s="12"/>
      <c r="O19" s="2"/>
    </row>
  </sheetData>
  <mergeCells count="28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19:D19"/>
    <mergeCell ref="A16:O16"/>
    <mergeCell ref="B17:C18"/>
    <mergeCell ref="H17:J17"/>
    <mergeCell ref="E18:F18"/>
    <mergeCell ref="H18:J18"/>
    <mergeCell ref="E17:G17"/>
    <mergeCell ref="A15:O15"/>
    <mergeCell ref="A13:O13"/>
    <mergeCell ref="A14:C14"/>
    <mergeCell ref="F14:J14"/>
    <mergeCell ref="I7:K7"/>
  </mergeCells>
  <pageMargins left="0.16" right="0.16" top="0.32" bottom="0.24" header="0.22" footer="0.19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Муфты типа "Мульти-Виски"</vt:lpstr>
      <vt:lpstr>'Муфты типа "Мульти-Виски"'!Область_печати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mnovosel</cp:lastModifiedBy>
  <cp:lastPrinted>2025-03-12T12:45:50Z</cp:lastPrinted>
  <dcterms:created xsi:type="dcterms:W3CDTF">2014-01-28T13:50:42Z</dcterms:created>
  <dcterms:modified xsi:type="dcterms:W3CDTF">2025-03-12T13:01:59Z</dcterms:modified>
</cp:coreProperties>
</file>