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 defaultThemeVersion="124226"/>
  <bookViews>
    <workbookView xWindow="-15" yWindow="-15" windowWidth="14400" windowHeight="12735"/>
  </bookViews>
  <sheets>
    <sheet name="Измерительные приборы" sheetId="23" r:id="rId1"/>
  </sheets>
  <definedNames>
    <definedName name="_xlnm.Print_Area" localSheetId="0">'Измерительные приборы'!$A$1:$N$18</definedName>
  </definedNames>
  <calcPr calcId="125725" refMode="R1C1"/>
</workbook>
</file>

<file path=xl/calcChain.xml><?xml version="1.0" encoding="utf-8"?>
<calcChain xmlns="http://schemas.openxmlformats.org/spreadsheetml/2006/main">
  <c r="M11" i="23"/>
  <c r="N11"/>
  <c r="I10" l="1"/>
  <c r="J10" s="1"/>
  <c r="K10" l="1"/>
  <c r="L10" s="1"/>
  <c r="M10" s="1"/>
  <c r="N10" s="1"/>
  <c r="K9" l="1"/>
  <c r="L9" s="1"/>
  <c r="M9" s="1"/>
  <c r="N9" s="1"/>
  <c r="I9"/>
  <c r="J9" s="1"/>
  <c r="L11" l="1"/>
</calcChain>
</file>

<file path=xl/sharedStrings.xml><?xml version="1.0" encoding="utf-8"?>
<sst xmlns="http://schemas.openxmlformats.org/spreadsheetml/2006/main" count="40" uniqueCount="38">
  <si>
    <t>№</t>
  </si>
  <si>
    <t>Ед. изм</t>
  </si>
  <si>
    <t>Кол-во</t>
  </si>
  <si>
    <t xml:space="preserve">Средняя арифметическая цена за единицу     &lt;ц&gt; </t>
  </si>
  <si>
    <t>Среднее квадратичное отклонение</t>
  </si>
  <si>
    <t>Цена за единицу изм. (руб.)</t>
  </si>
  <si>
    <t>Цена за единицу изм. с округлением (вниз) до сотых долей после запятой (руб.)</t>
  </si>
  <si>
    <t xml:space="preserve">                                                                                                                                 </t>
  </si>
  <si>
    <t xml:space="preserve">Поставщик №1 </t>
  </si>
  <si>
    <t>Поставщик №2</t>
  </si>
  <si>
    <t xml:space="preserve">Поставщик №3 </t>
  </si>
  <si>
    <t>Наименование закупки (предмет договора)</t>
  </si>
  <si>
    <t>Используемый метод определения НМЦ</t>
  </si>
  <si>
    <t>Метод сопоставимых рыночных цен (анализа рынка)</t>
  </si>
  <si>
    <t>Срок поставки (выполнения работ, оказания услуг)</t>
  </si>
  <si>
    <t>Расчет НМЦ</t>
  </si>
  <si>
    <t>Информация о запросах ценовых предложений (коммерческих предложений)</t>
  </si>
  <si>
    <t xml:space="preserve">Работник подразделения,
ответственного за расчет НМЦ:
</t>
  </si>
  <si>
    <t>(должность)</t>
  </si>
  <si>
    <t>(подпись/расшифровка подписи)</t>
  </si>
  <si>
    <t>ЧАСТЬ III. ОБОСНОВАНИЕ НАЧАЛЬНОЙ (МАКСИМАЛЬНОЙ) ЦЕНЫ ДОГОВОРА</t>
  </si>
  <si>
    <t>Однородность совокупности значений выявленных цен, используемых в расчете Н(М)ЦД, ЦДЕП</t>
  </si>
  <si>
    <t>Н(М)ЦД, ЦДЕП, определяемая методом сопоставимых рыночных цен (анализа рынка)*</t>
  </si>
  <si>
    <r>
      <rPr>
        <b/>
        <sz val="10"/>
        <color indexed="8"/>
        <rFont val="Times New Roman"/>
        <family val="1"/>
        <charset val="204"/>
      </rPr>
      <t>Расчет Н(М)ЦД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</si>
  <si>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 xml:space="preserve">ОКПД 2 </t>
  </si>
  <si>
    <t xml:space="preserve">Наименование позиции </t>
  </si>
  <si>
    <t xml:space="preserve">Н(М)Ц, за единицу (руб.)     </t>
  </si>
  <si>
    <t xml:space="preserve">Коммерческие предложения (руб./ед.изм.) </t>
  </si>
  <si>
    <t>шт</t>
  </si>
  <si>
    <t>Мегаомметр ЭС0202/2Г
(или эквивалент)</t>
  </si>
  <si>
    <t>Клещи токоизмерительные UT206 UNI-T (или эквивалент)</t>
  </si>
  <si>
    <t>26.51.12.190</t>
  </si>
  <si>
    <t>до 31июля 2025г.</t>
  </si>
  <si>
    <t>Поставка измерительных приборов</t>
  </si>
  <si>
    <t xml:space="preserve">Дата подготовки обоснования НМЦ  19.03.2025г. </t>
  </si>
  <si>
    <t>Итого НМЦ суммы цен за единицу ТРУ устанавливается в размере: 91 470,64</t>
  </si>
  <si>
    <t>Специалист ОМТС Филиала ООО «МСК» в г. Севастополе</t>
  </si>
  <si>
    <t>Кузнецов Д.И./_____________/</t>
  </si>
</sst>
</file>

<file path=xl/styles.xml><?xml version="1.0" encoding="utf-8"?>
<styleSheet xmlns="http://schemas.openxmlformats.org/spreadsheetml/2006/main">
  <numFmts count="1">
    <numFmt numFmtId="164" formatCode="0.00000"/>
  </numFmts>
  <fonts count="13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6" fillId="0" borderId="0" xfId="0" applyFont="1"/>
    <xf numFmtId="0" fontId="5" fillId="0" borderId="0" xfId="0" applyFont="1" applyFill="1" applyAlignment="1" applyProtection="1">
      <alignment vertical="center"/>
      <protection locked="0"/>
    </xf>
    <xf numFmtId="4" fontId="6" fillId="0" borderId="0" xfId="0" applyNumberFormat="1" applyFont="1"/>
    <xf numFmtId="0" fontId="1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4" fontId="5" fillId="0" borderId="0" xfId="0" applyNumberFormat="1" applyFont="1" applyFill="1" applyAlignment="1" applyProtection="1">
      <alignment vertical="center"/>
      <protection locked="0"/>
    </xf>
    <xf numFmtId="4" fontId="11" fillId="0" borderId="3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4" fontId="7" fillId="0" borderId="0" xfId="0" applyNumberFormat="1" applyFont="1" applyFill="1"/>
    <xf numFmtId="4" fontId="6" fillId="0" borderId="0" xfId="0" applyNumberFormat="1" applyFont="1" applyFill="1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4" fontId="6" fillId="0" borderId="8" xfId="0" applyNumberFormat="1" applyFont="1" applyFill="1" applyBorder="1"/>
    <xf numFmtId="164" fontId="3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8" fillId="0" borderId="0" xfId="0" applyFont="1" applyFill="1" applyAlignment="1">
      <alignment horizontal="left"/>
    </xf>
    <xf numFmtId="4" fontId="9" fillId="0" borderId="0" xfId="0" applyNumberFormat="1" applyFont="1" applyFill="1" applyAlignment="1">
      <alignment horizontal="center"/>
    </xf>
    <xf numFmtId="0" fontId="4" fillId="0" borderId="0" xfId="0" applyFont="1" applyFill="1"/>
    <xf numFmtId="4" fontId="4" fillId="0" borderId="0" xfId="0" applyNumberFormat="1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horizont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1" xfId="0" applyFont="1" applyFill="1" applyBorder="1"/>
    <xf numFmtId="0" fontId="10" fillId="0" borderId="0" xfId="0" applyFont="1"/>
    <xf numFmtId="4" fontId="12" fillId="0" borderId="7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/>
    </xf>
    <xf numFmtId="2" fontId="2" fillId="0" borderId="3" xfId="0" applyNumberFormat="1" applyFont="1" applyFill="1" applyBorder="1" applyAlignment="1">
      <alignment horizontal="center" vertical="top" wrapText="1"/>
    </xf>
    <xf numFmtId="2" fontId="2" fillId="0" borderId="6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923925</xdr:rowOff>
    </xdr:from>
    <xdr:to>
      <xdr:col>9</xdr:col>
      <xdr:colOff>1019175</xdr:colOff>
      <xdr:row>7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2124075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</xdr:colOff>
      <xdr:row>7</xdr:row>
      <xdr:rowOff>1600200</xdr:rowOff>
    </xdr:from>
    <xdr:to>
      <xdr:col>10</xdr:col>
      <xdr:colOff>1504950</xdr:colOff>
      <xdr:row>7</xdr:row>
      <xdr:rowOff>1962150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2800350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266700</xdr:colOff>
      <xdr:row>7</xdr:row>
      <xdr:rowOff>1400175</xdr:rowOff>
    </xdr:from>
    <xdr:to>
      <xdr:col>10</xdr:col>
      <xdr:colOff>419100</xdr:colOff>
      <xdr:row>7</xdr:row>
      <xdr:rowOff>1628775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60032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8"/>
  <sheetViews>
    <sheetView tabSelected="1" view="pageBreakPreview" zoomScaleNormal="112" zoomScaleSheetLayoutView="100" workbookViewId="0">
      <selection activeCell="E16" sqref="E16:G16"/>
    </sheetView>
  </sheetViews>
  <sheetFormatPr defaultRowHeight="15"/>
  <cols>
    <col min="1" max="1" width="7.5703125" style="1" customWidth="1"/>
    <col min="2" max="2" width="40.42578125" style="41" customWidth="1"/>
    <col min="3" max="3" width="12.42578125" style="1" customWidth="1"/>
    <col min="4" max="4" width="8.140625" style="1" customWidth="1"/>
    <col min="5" max="5" width="10.28515625" style="1" customWidth="1"/>
    <col min="6" max="6" width="14.28515625" style="3" customWidth="1"/>
    <col min="7" max="7" width="15.42578125" style="3" customWidth="1"/>
    <col min="8" max="8" width="14" style="3" customWidth="1"/>
    <col min="9" max="9" width="15.5703125" style="1" customWidth="1"/>
    <col min="10" max="10" width="15.42578125" style="1" customWidth="1"/>
    <col min="11" max="11" width="22.7109375" style="1" customWidth="1"/>
    <col min="12" max="12" width="13.7109375" style="3" customWidth="1"/>
    <col min="13" max="13" width="14.42578125" style="3" customWidth="1"/>
    <col min="14" max="14" width="15.42578125" style="1" customWidth="1"/>
    <col min="15" max="15" width="11.85546875" style="1" customWidth="1"/>
    <col min="16" max="16" width="9.140625" style="1" customWidth="1"/>
    <col min="17" max="17" width="9.140625" style="3" customWidth="1"/>
    <col min="18" max="16384" width="9.140625" style="1"/>
  </cols>
  <sheetData>
    <row r="1" spans="1:16" ht="16.5" customHeight="1">
      <c r="A1" s="11"/>
      <c r="B1" s="39"/>
      <c r="C1" s="11"/>
      <c r="D1" s="11"/>
      <c r="E1" s="11"/>
      <c r="F1" s="12" t="s">
        <v>20</v>
      </c>
      <c r="G1" s="13"/>
      <c r="H1" s="13"/>
      <c r="I1" s="11"/>
      <c r="J1" s="11"/>
      <c r="K1" s="45" t="s">
        <v>7</v>
      </c>
      <c r="L1" s="46"/>
      <c r="M1" s="46"/>
      <c r="N1" s="46"/>
    </row>
    <row r="2" spans="1:16" ht="20.25" customHeight="1">
      <c r="A2" s="4"/>
      <c r="B2" s="55" t="s">
        <v>11</v>
      </c>
      <c r="C2" s="55"/>
      <c r="D2" s="4"/>
      <c r="E2" s="55" t="s">
        <v>33</v>
      </c>
      <c r="F2" s="55"/>
      <c r="G2" s="55"/>
      <c r="H2" s="55"/>
      <c r="I2" s="55"/>
      <c r="J2" s="55"/>
      <c r="K2" s="55"/>
      <c r="L2" s="55"/>
      <c r="M2" s="55"/>
      <c r="N2" s="55"/>
    </row>
    <row r="3" spans="1:16" ht="36.75" customHeight="1">
      <c r="A3" s="4"/>
      <c r="B3" s="55" t="s">
        <v>12</v>
      </c>
      <c r="C3" s="55"/>
      <c r="D3" s="4"/>
      <c r="E3" s="55" t="s">
        <v>13</v>
      </c>
      <c r="F3" s="55"/>
      <c r="G3" s="55"/>
      <c r="H3" s="55"/>
      <c r="I3" s="55"/>
      <c r="J3" s="55"/>
      <c r="K3" s="55"/>
      <c r="L3" s="55"/>
      <c r="M3" s="55"/>
      <c r="N3" s="55"/>
    </row>
    <row r="4" spans="1:16" ht="33" customHeight="1">
      <c r="A4" s="4"/>
      <c r="B4" s="55" t="s">
        <v>14</v>
      </c>
      <c r="C4" s="55"/>
      <c r="D4" s="4"/>
      <c r="E4" s="55" t="s">
        <v>32</v>
      </c>
      <c r="F4" s="55"/>
      <c r="G4" s="55"/>
      <c r="H4" s="55"/>
      <c r="I4" s="55"/>
      <c r="J4" s="55"/>
      <c r="K4" s="55"/>
      <c r="L4" s="55"/>
      <c r="M4" s="55"/>
      <c r="N4" s="55"/>
    </row>
    <row r="5" spans="1:16" ht="22.5" customHeight="1">
      <c r="A5" s="55" t="s">
        <v>15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6" ht="53.25" customHeight="1">
      <c r="A6" s="4"/>
      <c r="B6" s="55" t="s">
        <v>16</v>
      </c>
      <c r="C6" s="55"/>
      <c r="D6" s="4"/>
      <c r="E6" s="4"/>
      <c r="F6" s="5"/>
      <c r="G6" s="5"/>
      <c r="H6" s="5"/>
      <c r="I6" s="4"/>
      <c r="J6" s="4"/>
      <c r="K6" s="4"/>
      <c r="L6" s="5"/>
      <c r="M6" s="5"/>
      <c r="N6" s="4"/>
    </row>
    <row r="7" spans="1:16" ht="39" customHeight="1">
      <c r="A7" s="47" t="s">
        <v>0</v>
      </c>
      <c r="B7" s="49" t="s">
        <v>25</v>
      </c>
      <c r="C7" s="51" t="s">
        <v>24</v>
      </c>
      <c r="D7" s="47" t="s">
        <v>1</v>
      </c>
      <c r="E7" s="47" t="s">
        <v>2</v>
      </c>
      <c r="F7" s="52" t="s">
        <v>27</v>
      </c>
      <c r="G7" s="53"/>
      <c r="H7" s="54"/>
      <c r="I7" s="66" t="s">
        <v>21</v>
      </c>
      <c r="J7" s="67"/>
      <c r="K7" s="56" t="s">
        <v>22</v>
      </c>
      <c r="L7" s="57"/>
      <c r="M7" s="57"/>
      <c r="N7" s="57"/>
    </row>
    <row r="8" spans="1:16" ht="159" customHeight="1">
      <c r="A8" s="48"/>
      <c r="B8" s="50"/>
      <c r="C8" s="51"/>
      <c r="D8" s="47"/>
      <c r="E8" s="47"/>
      <c r="F8" s="14" t="s">
        <v>8</v>
      </c>
      <c r="G8" s="14" t="s">
        <v>9</v>
      </c>
      <c r="H8" s="14" t="s">
        <v>10</v>
      </c>
      <c r="I8" s="15" t="s">
        <v>3</v>
      </c>
      <c r="J8" s="15" t="s">
        <v>4</v>
      </c>
      <c r="K8" s="16" t="s">
        <v>23</v>
      </c>
      <c r="L8" s="17" t="s">
        <v>5</v>
      </c>
      <c r="M8" s="17" t="s">
        <v>6</v>
      </c>
      <c r="N8" s="18" t="s">
        <v>26</v>
      </c>
    </row>
    <row r="9" spans="1:16" ht="33.75" customHeight="1">
      <c r="A9" s="19">
        <v>1</v>
      </c>
      <c r="B9" s="37" t="s">
        <v>29</v>
      </c>
      <c r="C9" s="38" t="s">
        <v>31</v>
      </c>
      <c r="D9" s="20" t="s">
        <v>28</v>
      </c>
      <c r="E9" s="21">
        <v>1</v>
      </c>
      <c r="F9" s="9">
        <v>78321.600000000006</v>
      </c>
      <c r="G9" s="9">
        <v>62160</v>
      </c>
      <c r="H9" s="10">
        <v>96000</v>
      </c>
      <c r="I9" s="44">
        <f>AVERAGE(F9:H9)</f>
        <v>78827.199999999997</v>
      </c>
      <c r="J9" s="22">
        <f t="shared" ref="J9:J10" si="0">SQRT(((SUM((POWER(H9-I9,2)),(POWER(G9-I9,2)),(POWER(F9-I9,2)))/(COLUMNS(F9:H9)-1))))</f>
        <v>16925.66464042107</v>
      </c>
      <c r="K9" s="23">
        <f>((E9/3)*(SUM(F9:H9)))</f>
        <v>78827.199999999997</v>
      </c>
      <c r="L9" s="24">
        <f t="shared" ref="L9:L10" si="1">K9/E9</f>
        <v>78827.199999999997</v>
      </c>
      <c r="M9" s="24">
        <f t="shared" ref="M9" si="2">ROUNDDOWN(L9,2)</f>
        <v>78827.199999999997</v>
      </c>
      <c r="N9" s="24">
        <f t="shared" ref="N9:N10" si="3">M9*E9</f>
        <v>78827.199999999997</v>
      </c>
      <c r="P9" s="7"/>
    </row>
    <row r="10" spans="1:16" ht="35.1" customHeight="1">
      <c r="A10" s="36">
        <v>2</v>
      </c>
      <c r="B10" s="37" t="s">
        <v>30</v>
      </c>
      <c r="C10" s="38" t="s">
        <v>31</v>
      </c>
      <c r="D10" s="20" t="s">
        <v>28</v>
      </c>
      <c r="E10" s="21">
        <v>1</v>
      </c>
      <c r="F10" s="9">
        <v>12640.32</v>
      </c>
      <c r="G10" s="9">
        <v>10032</v>
      </c>
      <c r="H10" s="10">
        <v>15258</v>
      </c>
      <c r="I10" s="44">
        <f t="shared" ref="I10" si="4">AVERAGE(F10:H10)</f>
        <v>12643.44</v>
      </c>
      <c r="J10" s="22">
        <f t="shared" si="0"/>
        <v>2613.0013970145519</v>
      </c>
      <c r="K10" s="23">
        <f t="shared" ref="K10" si="5">((E10/3)*(SUM(F10:H10)))</f>
        <v>12643.439999999999</v>
      </c>
      <c r="L10" s="24">
        <f t="shared" si="1"/>
        <v>12643.439999999999</v>
      </c>
      <c r="M10" s="24">
        <f t="shared" ref="M10" si="6">ROUNDDOWN(L10,2)</f>
        <v>12643.44</v>
      </c>
      <c r="N10" s="24">
        <f t="shared" si="3"/>
        <v>12643.44</v>
      </c>
      <c r="P10" s="7"/>
    </row>
    <row r="11" spans="1:16" ht="21.75" customHeight="1" thickBot="1">
      <c r="A11" s="25"/>
      <c r="B11" s="40"/>
      <c r="C11" s="25"/>
      <c r="D11" s="20"/>
      <c r="E11" s="21"/>
      <c r="F11" s="26"/>
      <c r="G11" s="26"/>
      <c r="H11" s="26"/>
      <c r="I11" s="27"/>
      <c r="J11" s="28"/>
      <c r="K11" s="29"/>
      <c r="L11" s="42">
        <f>SUM(L9:L10)</f>
        <v>91470.64</v>
      </c>
      <c r="M11" s="43">
        <f>SUM(M9:M10)</f>
        <v>91470.64</v>
      </c>
      <c r="N11" s="43">
        <f>SUM(N9:N10)</f>
        <v>91470.64</v>
      </c>
      <c r="P11" s="7">
        <v>1.2</v>
      </c>
    </row>
    <row r="12" spans="1:16" ht="12.75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</row>
    <row r="13" spans="1:16" ht="15.75">
      <c r="A13" s="65"/>
      <c r="B13" s="65"/>
      <c r="C13" s="65"/>
      <c r="D13" s="30"/>
      <c r="E13" s="30"/>
      <c r="F13" s="62"/>
      <c r="G13" s="62"/>
      <c r="H13" s="62"/>
      <c r="I13" s="62"/>
      <c r="J13" s="62"/>
      <c r="K13" s="11"/>
      <c r="L13" s="13"/>
      <c r="M13" s="13"/>
      <c r="N13" s="11"/>
    </row>
    <row r="14" spans="1:16" ht="21.75" customHeight="1">
      <c r="A14" s="60" t="s">
        <v>35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</row>
    <row r="15" spans="1:16" ht="20.25" customHeight="1">
      <c r="A15" s="59" t="s">
        <v>34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</row>
    <row r="16" spans="1:16" ht="30.75" customHeight="1">
      <c r="A16" s="31"/>
      <c r="B16" s="60" t="s">
        <v>17</v>
      </c>
      <c r="C16" s="61"/>
      <c r="D16" s="30"/>
      <c r="E16" s="63" t="s">
        <v>36</v>
      </c>
      <c r="F16" s="63"/>
      <c r="G16" s="63"/>
      <c r="H16" s="62" t="s">
        <v>37</v>
      </c>
      <c r="I16" s="62"/>
      <c r="J16" s="62"/>
      <c r="K16" s="11"/>
      <c r="L16" s="13"/>
      <c r="M16" s="13"/>
      <c r="N16" s="11"/>
    </row>
    <row r="17" spans="1:14" ht="22.5" customHeight="1">
      <c r="A17" s="31"/>
      <c r="B17" s="61"/>
      <c r="C17" s="61"/>
      <c r="D17" s="30"/>
      <c r="E17" s="62" t="s">
        <v>18</v>
      </c>
      <c r="F17" s="62"/>
      <c r="G17" s="32"/>
      <c r="H17" s="62" t="s">
        <v>19</v>
      </c>
      <c r="I17" s="62"/>
      <c r="J17" s="62"/>
      <c r="K17" s="11"/>
      <c r="L17" s="13"/>
      <c r="M17" s="13"/>
      <c r="N17" s="11"/>
    </row>
    <row r="18" spans="1:14" ht="15.75">
      <c r="A18" s="58"/>
      <c r="B18" s="58"/>
      <c r="C18" s="58"/>
      <c r="D18" s="58"/>
      <c r="E18" s="33"/>
      <c r="F18" s="34"/>
      <c r="G18" s="6"/>
      <c r="H18" s="35"/>
      <c r="I18" s="2"/>
      <c r="J18" s="2"/>
      <c r="K18" s="2"/>
      <c r="L18" s="8"/>
      <c r="M18" s="8"/>
      <c r="N18" s="2"/>
    </row>
  </sheetData>
  <mergeCells count="28">
    <mergeCell ref="A14:N14"/>
    <mergeCell ref="A12:N12"/>
    <mergeCell ref="A13:C13"/>
    <mergeCell ref="F13:J13"/>
    <mergeCell ref="I7:J7"/>
    <mergeCell ref="A18:D18"/>
    <mergeCell ref="A15:N15"/>
    <mergeCell ref="B16:C17"/>
    <mergeCell ref="H16:J16"/>
    <mergeCell ref="E17:F17"/>
    <mergeCell ref="H17:J17"/>
    <mergeCell ref="E16:G16"/>
    <mergeCell ref="K1:N1"/>
    <mergeCell ref="A7:A8"/>
    <mergeCell ref="B7:B8"/>
    <mergeCell ref="C7:C8"/>
    <mergeCell ref="D7:D8"/>
    <mergeCell ref="E7:E8"/>
    <mergeCell ref="F7:H7"/>
    <mergeCell ref="B2:C2"/>
    <mergeCell ref="E2:N2"/>
    <mergeCell ref="B3:C3"/>
    <mergeCell ref="E3:N3"/>
    <mergeCell ref="B4:C4"/>
    <mergeCell ref="E4:N4"/>
    <mergeCell ref="A5:N5"/>
    <mergeCell ref="B6:C6"/>
    <mergeCell ref="K7:N7"/>
  </mergeCells>
  <pageMargins left="0.16" right="0.16" top="0.32" bottom="0.24" header="0.22" footer="0.19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Измерительные приборы</vt:lpstr>
      <vt:lpstr>'Измерительные приборы'!Область_печати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ATorbenko</dc:creator>
  <cp:lastModifiedBy>mnovosel</cp:lastModifiedBy>
  <cp:lastPrinted>2025-03-19T08:09:11Z</cp:lastPrinted>
  <dcterms:created xsi:type="dcterms:W3CDTF">2014-01-28T13:50:42Z</dcterms:created>
  <dcterms:modified xsi:type="dcterms:W3CDTF">2025-03-19T08:47:41Z</dcterms:modified>
</cp:coreProperties>
</file>