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plosrv\обмен\ПТО\КАП.РЕМОНТ ТЗ\КАПРЕМОНТ по инвест.программе\СЕТИ 2025\Укрупненный сметный расчет\"/>
    </mc:Choice>
  </mc:AlternateContent>
  <bookViews>
    <workbookView xWindow="0" yWindow="0" windowWidth="23040" windowHeight="9576" tabRatio="928" activeTab="20"/>
  </bookViews>
  <sheets>
    <sheet name="№1" sheetId="1" r:id="rId1"/>
    <sheet name="№2" sheetId="2" r:id="rId2"/>
    <sheet name="№3" sheetId="3" r:id="rId3"/>
    <sheet name="№4" sheetId="4" r:id="rId4"/>
    <sheet name="№5 " sheetId="25" r:id="rId5"/>
    <sheet name="№6" sheetId="5" r:id="rId6"/>
    <sheet name="№7" sheetId="6" r:id="rId7"/>
    <sheet name="№8" sheetId="7" r:id="rId8"/>
    <sheet name="№9" sheetId="8" r:id="rId9"/>
    <sheet name="№10" sheetId="9" r:id="rId10"/>
    <sheet name="№11" sheetId="10" r:id="rId11"/>
    <sheet name="№12" sheetId="11" r:id="rId12"/>
    <sheet name="№13" sheetId="12" r:id="rId13"/>
    <sheet name="№14" sheetId="13" r:id="rId14"/>
    <sheet name="№15" sheetId="14" r:id="rId15"/>
    <sheet name="№16" sheetId="15" r:id="rId16"/>
    <sheet name="№17" sheetId="17" r:id="rId17"/>
    <sheet name="№18" sheetId="18" r:id="rId18"/>
    <sheet name="№19" sheetId="19" r:id="rId19"/>
    <sheet name="№20" sheetId="20" r:id="rId20"/>
    <sheet name="№21" sheetId="21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5" l="1"/>
  <c r="E19" i="25"/>
  <c r="G17" i="25"/>
  <c r="G19" i="25" l="1"/>
  <c r="G25" i="25" s="1"/>
  <c r="G26" i="25" s="1"/>
  <c r="G30" i="25" s="1"/>
  <c r="G31" i="25" s="1"/>
  <c r="G32" i="25" s="1"/>
  <c r="G18" i="21" l="1"/>
  <c r="E19" i="21"/>
  <c r="G17" i="21"/>
  <c r="G19" i="21" s="1"/>
  <c r="G25" i="21" s="1"/>
  <c r="G26" i="21" s="1"/>
  <c r="G30" i="21" s="1"/>
  <c r="G31" i="21" l="1"/>
  <c r="G32" i="21" s="1"/>
  <c r="G18" i="19"/>
  <c r="E19" i="20"/>
  <c r="G18" i="20"/>
  <c r="G17" i="20"/>
  <c r="G19" i="20" s="1"/>
  <c r="G25" i="20" s="1"/>
  <c r="G26" i="20" s="1"/>
  <c r="G30" i="20" s="1"/>
  <c r="G31" i="20" l="1"/>
  <c r="G32" i="20" s="1"/>
  <c r="E19" i="19"/>
  <c r="G17" i="19"/>
  <c r="G19" i="19" s="1"/>
  <c r="G25" i="19" s="1"/>
  <c r="G26" i="19" s="1"/>
  <c r="G30" i="19" s="1"/>
  <c r="G18" i="18"/>
  <c r="E19" i="18"/>
  <c r="G19" i="18"/>
  <c r="G25" i="18" s="1"/>
  <c r="G26" i="18" s="1"/>
  <c r="G30" i="18" s="1"/>
  <c r="G17" i="18"/>
  <c r="G18" i="17"/>
  <c r="E19" i="17"/>
  <c r="G19" i="17"/>
  <c r="G25" i="17" s="1"/>
  <c r="G26" i="17" s="1"/>
  <c r="G30" i="17" s="1"/>
  <c r="G17" i="17"/>
  <c r="G18" i="15"/>
  <c r="E19" i="15"/>
  <c r="G19" i="15"/>
  <c r="G25" i="15" s="1"/>
  <c r="G26" i="15" s="1"/>
  <c r="G30" i="15" s="1"/>
  <c r="G17" i="15"/>
  <c r="G18" i="14"/>
  <c r="E19" i="14"/>
  <c r="G17" i="14"/>
  <c r="G18" i="13"/>
  <c r="E19" i="13"/>
  <c r="G17" i="13"/>
  <c r="G18" i="12"/>
  <c r="E19" i="12"/>
  <c r="G17" i="12"/>
  <c r="G19" i="12" s="1"/>
  <c r="G25" i="12" s="1"/>
  <c r="G26" i="12" s="1"/>
  <c r="G30" i="12" s="1"/>
  <c r="G18" i="11"/>
  <c r="E19" i="11"/>
  <c r="G17" i="11"/>
  <c r="G19" i="11" s="1"/>
  <c r="G25" i="11" s="1"/>
  <c r="G26" i="11" s="1"/>
  <c r="G30" i="11" s="1"/>
  <c r="G18" i="10"/>
  <c r="E19" i="10"/>
  <c r="G17" i="10"/>
  <c r="G18" i="9"/>
  <c r="E19" i="9"/>
  <c r="G19" i="9"/>
  <c r="G25" i="9" s="1"/>
  <c r="G26" i="9" s="1"/>
  <c r="G30" i="9" s="1"/>
  <c r="G17" i="9"/>
  <c r="G18" i="8"/>
  <c r="E19" i="8"/>
  <c r="G17" i="8"/>
  <c r="G19" i="8" s="1"/>
  <c r="G25" i="8" s="1"/>
  <c r="G26" i="8" s="1"/>
  <c r="G30" i="8" s="1"/>
  <c r="G18" i="7"/>
  <c r="E19" i="7"/>
  <c r="G17" i="7"/>
  <c r="G19" i="7" s="1"/>
  <c r="G25" i="7" s="1"/>
  <c r="G26" i="7" s="1"/>
  <c r="G30" i="7" s="1"/>
  <c r="G18" i="6"/>
  <c r="E19" i="6"/>
  <c r="G17" i="6"/>
  <c r="G18" i="5"/>
  <c r="E19" i="5"/>
  <c r="G17" i="5"/>
  <c r="G19" i="5" s="1"/>
  <c r="G25" i="5" s="1"/>
  <c r="G26" i="5" s="1"/>
  <c r="G30" i="5" s="1"/>
  <c r="G18" i="4"/>
  <c r="E19" i="4"/>
  <c r="G17" i="4"/>
  <c r="G19" i="4" s="1"/>
  <c r="G25" i="4" s="1"/>
  <c r="G26" i="4" s="1"/>
  <c r="G30" i="4" s="1"/>
  <c r="G18" i="3"/>
  <c r="E19" i="3"/>
  <c r="G17" i="3"/>
  <c r="G19" i="3" s="1"/>
  <c r="G25" i="3" s="1"/>
  <c r="G26" i="3" s="1"/>
  <c r="G30" i="3" s="1"/>
  <c r="G18" i="2"/>
  <c r="E19" i="2"/>
  <c r="G17" i="2"/>
  <c r="G19" i="2" s="1"/>
  <c r="G25" i="2" s="1"/>
  <c r="G26" i="2" s="1"/>
  <c r="G30" i="2" s="1"/>
  <c r="E19" i="1"/>
  <c r="G17" i="1"/>
  <c r="G18" i="1"/>
  <c r="G19" i="1"/>
  <c r="G25" i="1" s="1"/>
  <c r="G26" i="1" s="1"/>
  <c r="G30" i="1" s="1"/>
  <c r="G31" i="19" l="1"/>
  <c r="G32" i="19" s="1"/>
  <c r="G31" i="18"/>
  <c r="G32" i="18" s="1"/>
  <c r="G31" i="17"/>
  <c r="G32" i="17" s="1"/>
  <c r="G31" i="15"/>
  <c r="G32" i="15" s="1"/>
  <c r="G19" i="14"/>
  <c r="G25" i="14" s="1"/>
  <c r="G26" i="14" s="1"/>
  <c r="G30" i="14" s="1"/>
  <c r="G31" i="14" s="1"/>
  <c r="G32" i="14" s="1"/>
  <c r="G19" i="13"/>
  <c r="G25" i="13" s="1"/>
  <c r="G26" i="13" s="1"/>
  <c r="G30" i="13" s="1"/>
  <c r="G31" i="13" s="1"/>
  <c r="G32" i="13" s="1"/>
  <c r="G31" i="12"/>
  <c r="G32" i="12" s="1"/>
  <c r="G31" i="11"/>
  <c r="G32" i="11" s="1"/>
  <c r="G19" i="10"/>
  <c r="G25" i="10" s="1"/>
  <c r="G26" i="10" s="1"/>
  <c r="G30" i="10" s="1"/>
  <c r="G31" i="10" s="1"/>
  <c r="G32" i="10" s="1"/>
  <c r="G31" i="9"/>
  <c r="G32" i="9" s="1"/>
  <c r="G31" i="8"/>
  <c r="G32" i="8" s="1"/>
  <c r="G31" i="7"/>
  <c r="G32" i="7" s="1"/>
  <c r="G19" i="6"/>
  <c r="G25" i="6" s="1"/>
  <c r="G26" i="6" s="1"/>
  <c r="G30" i="6" s="1"/>
  <c r="G32" i="6" s="1"/>
  <c r="G31" i="6"/>
  <c r="G31" i="5"/>
  <c r="G32" i="5" s="1"/>
  <c r="G31" i="4"/>
  <c r="G32" i="4" s="1"/>
  <c r="G31" i="3"/>
  <c r="G32" i="3" s="1"/>
  <c r="G31" i="2"/>
  <c r="G32" i="2" s="1"/>
  <c r="G31" i="1"/>
  <c r="G32" i="1" s="1"/>
</calcChain>
</file>

<file path=xl/sharedStrings.xml><?xml version="1.0" encoding="utf-8"?>
<sst xmlns="http://schemas.openxmlformats.org/spreadsheetml/2006/main" count="1092" uniqueCount="101">
  <si>
    <t>УТВЕРЖДАЮ:</t>
  </si>
  <si>
    <t>Главный инженер</t>
  </si>
  <si>
    <t>филиал АО "АТЭК" "НТС"</t>
  </si>
  <si>
    <t>______________П.П. Шемет</t>
  </si>
  <si>
    <t>"____" ______________2025 г.</t>
  </si>
  <si>
    <t>УКРУПНЕННЫЙ СМЕТНЫЙ РАСЧЕТ № 1</t>
  </si>
  <si>
    <t>на выполнение работ по объекту:</t>
  </si>
  <si>
    <t xml:space="preserve">Техническое перевооружение тепловой сети от ТК-5 до ТК-6, улица Сн. Рубахо,23 </t>
  </si>
  <si>
    <t>(наименование работ и затрат, наименование объекта)</t>
  </si>
  <si>
    <t>№ п/п</t>
  </si>
  <si>
    <t>Наименование объекта строительства</t>
  </si>
  <si>
    <t>Обоснование</t>
  </si>
  <si>
    <t>Единица измерения</t>
  </si>
  <si>
    <t>Количество</t>
  </si>
  <si>
    <t>Стоимость в текущем (прогнозном) уровне цен, тыс. руб.</t>
  </si>
  <si>
    <t>Наружные инженерные сети</t>
  </si>
  <si>
    <t>1.1.</t>
  </si>
  <si>
    <t>Наружные инженерные сети теплоснабжения из cтальных труб в изоляции из пенополиуретана (ППУ): прокладка в непроходных сборных железобетонных каналах в сухих грунтах, в траншее с откосами, с разработкой грунта в отвал, диаметр труб 500 мм</t>
  </si>
  <si>
    <t>1.2.</t>
  </si>
  <si>
    <t>За вычетом ПИР</t>
  </si>
  <si>
    <t>Итого стоимость инженерных сетей</t>
  </si>
  <si>
    <t>км</t>
  </si>
  <si>
    <t>Поправочные коэффициенты</t>
  </si>
  <si>
    <t>2.1.</t>
  </si>
  <si>
    <t>Коэффициент учитывающий изменение стоимости при строительстве в стеснённых условиях застроенной части города</t>
  </si>
  <si>
    <t>п. 18 общих указаний технической части сборника №13 Наружные тепловые сети</t>
  </si>
  <si>
    <t>З</t>
  </si>
  <si>
    <t>2.2.</t>
  </si>
  <si>
    <t>Коэффициент учитывающий изменение стоимости при прокладке трубопроводов в 2 нитки</t>
  </si>
  <si>
    <t>п. 19 общих указаний технической части сборника №13 Наружные тепловые сети</t>
  </si>
  <si>
    <t>2.3.</t>
  </si>
  <si>
    <t>Коэффициент перехода от цен базового района (Московская область) к уровню цен субъекта РФ Краснодарского края (Кпер)</t>
  </si>
  <si>
    <t>п. 22 общих указаний технической части сборника №13 Наружные тепловые сети</t>
  </si>
  <si>
    <t>2.4.</t>
  </si>
  <si>
    <t>Коэффициент, учитывающий изменение стоимости строительства на территории Краснодарского края, связанный с климатическими условиями (Крег1)</t>
  </si>
  <si>
    <t>п. 23 общих указаний технической части сборника №13 Наружные тепловые сети</t>
  </si>
  <si>
    <t>2.5</t>
  </si>
  <si>
    <t>Стоимость строительства с учётом территориальных и регионально-климатических и стесненных условий</t>
  </si>
  <si>
    <t>Всего по состоянию на 01.01.2022 г.</t>
  </si>
  <si>
    <t xml:space="preserve">Расчёт индекса-дефлятора на основании показателей Минэкономразвития России
Ин.стр. с 01.01.2022 г. по 01.01.2023 г. = 113,9%
</t>
  </si>
  <si>
    <t>Прогноз социально-экономического развития Российской Федерации на 2023 год и на плановый период 2024-2025 годов  (по строке "Инвестиции в основной капитал")</t>
  </si>
  <si>
    <t xml:space="preserve">Расчёт индекса-дефлятора на основании показателей Минэкономразвития России
Ипл.п. с 01.01.2023 г. по 31.12.2023 = 105,9%
</t>
  </si>
  <si>
    <t>Поправочный коэффициент</t>
  </si>
  <si>
    <t>Всего стоимость строительства тепловой сети с учетом сроков строительства</t>
  </si>
  <si>
    <t>НДС</t>
  </si>
  <si>
    <t>Налоговый кодекс РФ</t>
  </si>
  <si>
    <t>%</t>
  </si>
  <si>
    <t>Всего с НДС</t>
  </si>
  <si>
    <t>Норматив цены строительства на 01.01.2023, тыс. руб.</t>
  </si>
  <si>
    <t>НЦС 81-02-13-2023
(13-09-003-13)</t>
  </si>
  <si>
    <t>УКРУПНЕННЫЙ СМЕТНЫЙ РАСЧЕТ № 2</t>
  </si>
  <si>
    <t xml:space="preserve">Техническое перевооружение тепловой сети от ТК-6 до ТК-7, улица Сн. Рубахо,23 </t>
  </si>
  <si>
    <t>УКРУПНЕННЫЙ СМЕТНЫЙ РАСЧЕТ № 3</t>
  </si>
  <si>
    <t xml:space="preserve">Техническое перевооружение тепловой сети от ТК-7 до ТК-8, улица Сн. Рубахо,23 </t>
  </si>
  <si>
    <t>УКРУПНЕННЫЙ СМЕТНЫЙ РАСЧЕТ № 4</t>
  </si>
  <si>
    <t xml:space="preserve">Техническое перевооружение тепловой сети от ТК-8 до ТК-9, улица Сн. Рубахо,23 </t>
  </si>
  <si>
    <t>УКРУПНЕННЫЙ СМЕТНЫЙ РАСЧЕТ № 5</t>
  </si>
  <si>
    <t xml:space="preserve">Техническое перевооружение тепловой сети от ТК-16 до ТК-17, улица Суворовская,13 </t>
  </si>
  <si>
    <t>УКРУПНЕННЫЙ СМЕТНЫЙ РАСЧЕТ № 6</t>
  </si>
  <si>
    <t xml:space="preserve">Техническое перевооружение тепловой сети от ТК-17 до ТК-18, улица Суворовская,13 </t>
  </si>
  <si>
    <t>УКРУПНЕННЫЙ СМЕТНЫЙ РАСЧЕТ № 7</t>
  </si>
  <si>
    <t xml:space="preserve">Техническое перевооружение тепловой сети от ТК-18 до ТК-19, улица Суворовская,13 </t>
  </si>
  <si>
    <t>УКРУПНЕННЫЙ СМЕТНЫЙ РАСЧЕТ № 8</t>
  </si>
  <si>
    <t xml:space="preserve">Техническое перевооружение тепловой сети от ТК-19 до ТК-20, улица Суворовская,11 </t>
  </si>
  <si>
    <t>УКРУПНЕННЫЙ СМЕТНЫЙ РАСЧЕТ № 9</t>
  </si>
  <si>
    <t xml:space="preserve">Техническое перевооружение тепловой сети от ТК-20 до ТК-21, улица Суворовская,11 </t>
  </si>
  <si>
    <t>УКРУПНЕННЫЙ СМЕТНЫЙ РАСЧЕТ № 10</t>
  </si>
  <si>
    <t xml:space="preserve">Техническое перевооружение тепловой сети от ТК-21 до ТК-22, улица Суворовская,11 </t>
  </si>
  <si>
    <t>УКРУПНЕННЫЙ СМЕТНЫЙ РАСЧЕТ № 11</t>
  </si>
  <si>
    <t xml:space="preserve">Техническое перевооружение тепловой сети от ТК-22 до ТК-23, улица Суворовская,11 </t>
  </si>
  <si>
    <t>УКРУПНЕННЫЙ СМЕТНЫЙ РАСЧЕТ № 12</t>
  </si>
  <si>
    <t xml:space="preserve">Техническое перевооружение тепловой сети от ТК-23 до ТК-25, улица Суворовская(ул.Исаева,6) </t>
  </si>
  <si>
    <t>НЦС 81-02-13-2023
(13-09-003-11)</t>
  </si>
  <si>
    <t>УКРУПНЕННЫЙ СМЕТНЫЙ РАСЧЕТ № 13</t>
  </si>
  <si>
    <t>Наружные инженерные сети теплоснабжения из cтальных труб в изоляции из пенополиуретана (ППУ): прокладка в непроходных сборных железобетонных каналах в сухих грунтах, в траншее с откосами, с разработкой грунта в отвал, диаметр труб 400 мм</t>
  </si>
  <si>
    <t>УКРУПНЕННЫЙ СМЕТНЫЙ РАСЧЕТ № 14</t>
  </si>
  <si>
    <t>Техническое перевооружение тепловой сети от котельной ул.Героев Десантников,47а (7мкр) до ТК-7, ул.Героев Десантников</t>
  </si>
  <si>
    <t>НЦС 81-02-13-2023
(13-09-003-09)</t>
  </si>
  <si>
    <t>Наружные инженерные сети теплоснабжения из cтальных труб в изоляции из пенополиуретана (ППУ): прокладка в непроходных сборных железобетонных каналах в сухих грунтах, в траншее с откосами, с разработкой грунта в отвал, диаметр труб 300 мм</t>
  </si>
  <si>
    <t>УКРУПНЕННЫЙ СМЕТНЫЙ РАСЧЕТ № 15</t>
  </si>
  <si>
    <t>Техническое перевооружение тепловой сети от ТК-5 до ТК-6, улица Героев Десантников</t>
  </si>
  <si>
    <t>УКРУПНЕННЫЙ СМЕТНЫЙ РАСЧЕТ № 16</t>
  </si>
  <si>
    <t>УКРУПНЕННЫЙ СМЕТНЫЙ РАСЧЕТ № 17</t>
  </si>
  <si>
    <t>Техническое перевооружение тепловой сети от ТК-7 до ТК-8, проспект Дзержинского</t>
  </si>
  <si>
    <t>УКРУПНЕННЫЙ СМЕТНЫЙ РАСЧЕТ № 18</t>
  </si>
  <si>
    <t>Техническое перевооружение тепловой сети от ТК-8 до ТК-9, проспект Дзержинского</t>
  </si>
  <si>
    <t>УКРУПНЕННЫЙ СМЕТНЫЙ РАСЧЕТ № 19</t>
  </si>
  <si>
    <t>Техническое перевооружение магистральной тепловой сети от ТК-9/1 до насосной станции проспект Ленина,40</t>
  </si>
  <si>
    <t>НЦС 81-02-13-2023
(13-14-002-02)</t>
  </si>
  <si>
    <t>Наружные инженерные сети теплоснабжения из cтальных труб в изоляции из пенополиуретана (ППУ): надземная прокладка на низких опорах, диаметр труб 100 мм</t>
  </si>
  <si>
    <t>УКРУПНЕННЫЙ СМЕТНЫЙ РАСЧЕТ № 20</t>
  </si>
  <si>
    <t>Техническое перевооружение магистральной тепловой сети от ТК-16-1, ул.Черняховского,4 до ТК-16-6, ул.Черняховского,3</t>
  </si>
  <si>
    <t>Наружные инженерные сети теплоснабжения из cтальных труб в изоляции из пенополиуретана (ППУ): надземная прокладка на низких опорах, диаметр труб 150 мм</t>
  </si>
  <si>
    <t>НЦС 81-02-13-2023
(13-14-002-04)</t>
  </si>
  <si>
    <t>УКРУПНЕННЫЙ СМЕТНЫЙ РАСЧЕТ № 21</t>
  </si>
  <si>
    <t>Техническое перевооружение магистральной тепловой сети от ж/д ул.Советов,58 до ж/д ул.Советов,52</t>
  </si>
  <si>
    <t>Наружные инженерные сети теплоснабжения из cтальных труб в изоляции из пенополиуретана (ППУ): надземная прокладка на низких опорах, диаметр труб 80 мм</t>
  </si>
  <si>
    <t>НЦС 81-02-13-2023
(13-14-002-01)</t>
  </si>
  <si>
    <t>1 км</t>
  </si>
  <si>
    <t>100 м</t>
  </si>
  <si>
    <t xml:space="preserve">Техническое перевооружение тепловой сети от ТК-15 до ТК-16, улица Суворовская,13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</si>
</sst>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4" fillId="0" borderId="0" xfId="1" applyFont="1" applyAlignment="1">
      <alignment horizontal="left" vertical="top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49" fontId="5" fillId="0" borderId="0" xfId="1" applyNumberFormat="1" applyFont="1" applyAlignment="1">
      <alignment horizontal="left" vertical="top"/>
    </xf>
    <xf numFmtId="0" fontId="5" fillId="0" borderId="0" xfId="1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0" xfId="1" applyFont="1" applyAlignment="1">
      <alignment vertical="center"/>
    </xf>
    <xf numFmtId="4" fontId="1" fillId="0" borderId="0" xfId="0" applyNumberFormat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49" fontId="4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A34" sqref="A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7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0.13</v>
      </c>
      <c r="F17" s="18">
        <v>11086.7</v>
      </c>
      <c r="G17" s="18">
        <f>F17*E17*10</f>
        <v>14412.710000000003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-731.65</f>
        <v>-731.65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0.13</v>
      </c>
      <c r="F19" s="12"/>
      <c r="G19" s="18">
        <f>G17+G18</f>
        <v>13681.060000000003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13217.053169040004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13217.053169040004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0.78173550000000003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13804.357811212813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2760.8715622425625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G30+G31</f>
        <v>16565.229373455375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11" sqref="B11:F11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66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65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7.0000000000000007E-2</v>
      </c>
      <c r="F17" s="18">
        <v>11086.7</v>
      </c>
      <c r="G17" s="18">
        <f>F17*E17*10</f>
        <v>7760.6900000000005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-393.96</f>
        <v>-393.96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7.0000000000000007E-2</v>
      </c>
      <c r="F19" s="12"/>
      <c r="G19" s="18">
        <f>G17+G18</f>
        <v>7366.7300000000005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7116.8799853200007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7116.8799853200007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0.78173530000000002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7433.119275945126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1486.6238551890253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8919.7431311341516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6" workbookViewId="0">
      <selection activeCell="B35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68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67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6.9000000000000006E-2</v>
      </c>
      <c r="F17" s="18">
        <v>11086.7</v>
      </c>
      <c r="G17" s="18">
        <f>F17*E17*10</f>
        <v>7649.8230000000012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-388.34</f>
        <v>-388.34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6.9000000000000006E-2</v>
      </c>
      <c r="F19" s="12"/>
      <c r="G19" s="18">
        <f>G17+G18</f>
        <v>7261.4830000000011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7015.2025425720021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7015.2025425720021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0.78173599999999999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7326.9303464692266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1465.3860692938454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8792.3164157630727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70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69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7.1999999999999995E-2</v>
      </c>
      <c r="F17" s="18">
        <v>11086.7</v>
      </c>
      <c r="G17" s="18">
        <f>F17*E17*10</f>
        <v>7982.424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-405.23</f>
        <v>-405.23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7.1999999999999995E-2</v>
      </c>
      <c r="F19" s="12"/>
      <c r="G19" s="18">
        <f>G17+G18</f>
        <v>7577.1939999999995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7320.2058882960009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7320.2058882960009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0.78173579999999998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7645.4848763016789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1529.096975260336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9174.5818515620158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73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71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74</v>
      </c>
      <c r="C17" s="12" t="s">
        <v>72</v>
      </c>
      <c r="D17" s="12" t="s">
        <v>99</v>
      </c>
      <c r="E17" s="12">
        <v>0.11799999999999999</v>
      </c>
      <c r="F17" s="18">
        <v>9669.7000000000007</v>
      </c>
      <c r="G17" s="18">
        <f>F17*E17*10</f>
        <v>11410.245999999999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-527.5</f>
        <v>-527.5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0.11799999999999999</v>
      </c>
      <c r="F19" s="12"/>
      <c r="G19" s="18">
        <f>G17+G18</f>
        <v>10882.745999999999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10513.646786664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10513.646786664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0.77746199999999999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10920.795882519627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2184.1591765039257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13104.955059023552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75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71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2.9000000000000001E-2</v>
      </c>
      <c r="F17" s="18">
        <v>11086.7</v>
      </c>
      <c r="G17" s="18">
        <f>F17*E17*10</f>
        <v>3215.1430000000005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-163.22</f>
        <v>-163.22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2.9000000000000001E-2</v>
      </c>
      <c r="F19" s="12"/>
      <c r="G19" s="18">
        <f>G17+G18</f>
        <v>3051.9230000000007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2948.4139795320007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2948.4139795320007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0.78173599999999999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3079.4298139632633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615.88596279265266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3695.315776755916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79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ht="10.199999999999999" customHeight="1" x14ac:dyDescent="0.2">
      <c r="A12" s="6"/>
      <c r="B12" s="41" t="s">
        <v>76</v>
      </c>
      <c r="C12" s="41"/>
      <c r="D12" s="41"/>
      <c r="E12" s="41"/>
      <c r="F12" s="41"/>
      <c r="G12" s="41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78</v>
      </c>
      <c r="C17" s="12" t="s">
        <v>77</v>
      </c>
      <c r="D17" s="12" t="s">
        <v>99</v>
      </c>
      <c r="E17" s="12">
        <v>0.183</v>
      </c>
      <c r="F17" s="18">
        <v>7096.28</v>
      </c>
      <c r="G17" s="18">
        <f>F17*E17*10</f>
        <v>12986.1924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-507.96</f>
        <v>-507.96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0.183</v>
      </c>
      <c r="F19" s="12"/>
      <c r="G19" s="18">
        <f>G17+G18</f>
        <v>12478.232400000001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12055.020669921601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12055.020669921601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0.61101550000000004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9841.0609809530179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1968.2121961906037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11809.273177143621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A7:G7"/>
    <mergeCell ref="B8:F8"/>
    <mergeCell ref="B10:F10"/>
    <mergeCell ref="B11:F11"/>
    <mergeCell ref="B13:F13"/>
    <mergeCell ref="B12:G12"/>
  </mergeCells>
  <pageMargins left="0.71" right="0.2" top="0.43" bottom="0.31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I33" sqref="I33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81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80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0.1731</v>
      </c>
      <c r="F17" s="18">
        <v>11086.7</v>
      </c>
      <c r="G17" s="18">
        <f>F17*E17*10</f>
        <v>19191.077700000002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-974.22</f>
        <v>-974.22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0.1731</v>
      </c>
      <c r="F19" s="12"/>
      <c r="G19" s="18">
        <f>G17+G18</f>
        <v>18216.8577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17599.014754246804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17599.014754246804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0.78173579999999998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18381.040532826504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3676.208106565301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22057.248639391804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82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83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0.158</v>
      </c>
      <c r="F17" s="18">
        <v>11086.7</v>
      </c>
      <c r="G17" s="18">
        <f>F17*E17*10</f>
        <v>17516.986000000001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-889.23</f>
        <v>-889.23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0.158</v>
      </c>
      <c r="F19" s="12"/>
      <c r="G19" s="18">
        <f>G17+G18</f>
        <v>16627.756000000001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16063.809027504003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16063.809027504003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0.78173590000000004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16777.618903120496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3355.5237806240993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20133.142683744594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84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85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0.114</v>
      </c>
      <c r="F17" s="18">
        <v>11086.7</v>
      </c>
      <c r="G17" s="18">
        <f>F17*E17*10</f>
        <v>12638.838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-641.6</f>
        <v>-641.6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0.114</v>
      </c>
      <c r="F19" s="12"/>
      <c r="G19" s="18">
        <f>G17+G18</f>
        <v>11997.237999999999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11590.339675992002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11590.339675992002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0.78173590000000004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12105.366897014577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2421.0733794029156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14526.440276417492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86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87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89</v>
      </c>
      <c r="C17" s="12" t="s">
        <v>88</v>
      </c>
      <c r="D17" s="12" t="s">
        <v>98</v>
      </c>
      <c r="E17" s="12">
        <v>0.11</v>
      </c>
      <c r="F17" s="18">
        <v>19330.36</v>
      </c>
      <c r="G17" s="18">
        <f>F17*E17*10</f>
        <v>21263.396000000001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-192.4</f>
        <v>-192.4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0.11</v>
      </c>
      <c r="F19" s="12"/>
      <c r="G19" s="18">
        <f>G17+G18</f>
        <v>21070.995999999999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20356.352099664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20356.352099664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0.12915450000000001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3512.6205099945196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702.52410199890392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4215.1446119934235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8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50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51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0.108</v>
      </c>
      <c r="F17" s="18">
        <v>11086.7</v>
      </c>
      <c r="G17" s="18">
        <f>F17*E17*10</f>
        <v>11973.636000000002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-607.83</f>
        <v>-607.83000000000004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0.108</v>
      </c>
      <c r="F19" s="12"/>
      <c r="G19" s="18">
        <f>G17+G18</f>
        <v>11365.806000000002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10980.323323704002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10980.323323704002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0.78173550000000003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11468.238048574411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2293.647609714882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G30+G31</f>
        <v>13761.885658289293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90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ht="10.199999999999999" customHeight="1" x14ac:dyDescent="0.2">
      <c r="A12" s="6"/>
      <c r="B12" s="41" t="s">
        <v>91</v>
      </c>
      <c r="C12" s="41"/>
      <c r="D12" s="41"/>
      <c r="E12" s="41"/>
      <c r="F12" s="41"/>
      <c r="G12" s="41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92</v>
      </c>
      <c r="C17" s="12" t="s">
        <v>93</v>
      </c>
      <c r="D17" s="12" t="s">
        <v>98</v>
      </c>
      <c r="E17" s="12">
        <v>5.7000000000000002E-2</v>
      </c>
      <c r="F17" s="18">
        <v>23108.71</v>
      </c>
      <c r="G17" s="18">
        <f>F17*E17*10</f>
        <v>13171.9647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-118.51</f>
        <v>-118.51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5.7000000000000002E-2</v>
      </c>
      <c r="F19" s="12"/>
      <c r="G19" s="18">
        <f>G17+G18</f>
        <v>13053.4547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12610.733730394801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12610.733730394801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0.13256699999999999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2233.5594700076695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446.71189400153389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2680.2713640092034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A7:G7"/>
    <mergeCell ref="B8:F8"/>
    <mergeCell ref="B10:F10"/>
    <mergeCell ref="B11:F11"/>
    <mergeCell ref="B13:F13"/>
    <mergeCell ref="B12:G12"/>
  </mergeCells>
  <pageMargins left="0.71" right="0.2" top="0.43" bottom="0.31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workbookViewId="0">
      <selection activeCell="J28" sqref="J28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94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ht="10.199999999999999" customHeight="1" x14ac:dyDescent="0.2">
      <c r="A12" s="6"/>
      <c r="B12" s="41" t="s">
        <v>95</v>
      </c>
      <c r="C12" s="41"/>
      <c r="D12" s="41"/>
      <c r="E12" s="41"/>
      <c r="F12" s="41"/>
      <c r="G12" s="41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96</v>
      </c>
      <c r="C17" s="12" t="s">
        <v>97</v>
      </c>
      <c r="D17" s="12" t="s">
        <v>98</v>
      </c>
      <c r="E17" s="12">
        <v>6.2E-2</v>
      </c>
      <c r="F17" s="18">
        <v>18305.580000000002</v>
      </c>
      <c r="G17" s="18">
        <f>F17*E17*10</f>
        <v>11349.4596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-133.23</f>
        <v>-133.22999999999999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6.2E-2</v>
      </c>
      <c r="F19" s="12"/>
      <c r="G19" s="18">
        <f>G17+G18</f>
        <v>11216.229600000001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10835.819956886402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10835.819956886402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0.16680800000000001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2414.9068969404611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482.98137938809225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2897.8882763285533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G12"/>
  </mergeCells>
  <pageMargins left="0.71" right="0.2" top="0.43" bottom="0.31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52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53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7.2999999999999995E-2</v>
      </c>
      <c r="F17" s="18">
        <v>11086.7</v>
      </c>
      <c r="G17" s="18">
        <f>F17*E17*10</f>
        <v>8093.2910000000002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-410.85</f>
        <v>-410.85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7.2999999999999995E-2</v>
      </c>
      <c r="F19" s="12"/>
      <c r="G19" s="18">
        <f>G17+G18</f>
        <v>7682.4409999999998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7421.8833310440004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7421.8833310440004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0.7817347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7751.6695269652646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1550.3339053930531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9302.0034323583168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54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55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8.8999999999999996E-2</v>
      </c>
      <c r="F17" s="18">
        <v>11086.7</v>
      </c>
      <c r="G17" s="18">
        <f>F17*E17*10</f>
        <v>9867.1630000000005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-500.9</f>
        <v>-500.9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8.8999999999999996E-2</v>
      </c>
      <c r="F19" s="12"/>
      <c r="G19" s="18">
        <f>G17+G18</f>
        <v>9366.2630000000008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9048.596824092001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9048.596824092001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0.78173590000000004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9450.6794037871423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1890.1358807574286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11340.815284544571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56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100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35">
        <v>0.14000000000000001</v>
      </c>
      <c r="F17" s="18">
        <v>11086.7</v>
      </c>
      <c r="G17" s="18">
        <f>F17*E17*10</f>
        <v>15521.380000000001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-698.76</f>
        <v>-698.76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0.14000000000000001</v>
      </c>
      <c r="F19" s="12"/>
      <c r="G19" s="18">
        <f>G17+G18</f>
        <v>14822.62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14319.896020080001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14319.896020080001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0.62162700000000004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11893.001405172579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2378.6002810345158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14271.601686207096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58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57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4.2000000000000003E-2</v>
      </c>
      <c r="F17" s="18">
        <v>11086.7</v>
      </c>
      <c r="G17" s="18">
        <f>F17*E17*10</f>
        <v>4656.4140000000007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-236.38</f>
        <v>-236.38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4.2000000000000003E-2</v>
      </c>
      <c r="F19" s="12"/>
      <c r="G19" s="18">
        <f>G17+G18</f>
        <v>4420.0340000000006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4270.1241268560016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4270.1241268560016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0.78173440000000005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4459.8623949410348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891.97247898820706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5351.8348739292414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2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60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59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5.0999999999999997E-2</v>
      </c>
      <c r="F17" s="18">
        <v>11086.7</v>
      </c>
      <c r="G17" s="18">
        <f>F17*E17*10</f>
        <v>5654.2169999999996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-287.03</f>
        <v>-287.02999999999997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5.0999999999999997E-2</v>
      </c>
      <c r="F19" s="12"/>
      <c r="G19" s="18">
        <f>G17+G18</f>
        <v>5367.1869999999999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5185.1534857079996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5185.1534857079996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0.78173550000000003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5415.5576971148303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1083.1115394229662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6498.6692365377967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62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61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4.2999999999999997E-2</v>
      </c>
      <c r="F17" s="18">
        <v>11086.7</v>
      </c>
      <c r="G17" s="18">
        <f>F17*E17*10</f>
        <v>4767.2809999999999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-242.01</f>
        <v>-242.01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4.2999999999999997E-2</v>
      </c>
      <c r="F19" s="12"/>
      <c r="G19" s="18">
        <f>G17+G18</f>
        <v>4525.2709999999997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4371.7919087640003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4371.7919087640003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0.78173579999999998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4566.0558501823461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913.2111700364693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5479.2670202188156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B34" sqref="B34:C35"/>
    </sheetView>
  </sheetViews>
  <sheetFormatPr defaultRowHeight="10.199999999999999" x14ac:dyDescent="0.2"/>
  <cols>
    <col min="1" max="1" width="4.6640625" style="1" customWidth="1"/>
    <col min="2" max="2" width="26.109375" style="1" customWidth="1"/>
    <col min="3" max="3" width="17.77734375" style="1" customWidth="1"/>
    <col min="4" max="4" width="6.88671875" style="1" customWidth="1"/>
    <col min="5" max="5" width="7.21875" style="1" customWidth="1"/>
    <col min="6" max="6" width="14.5546875" style="1" customWidth="1"/>
    <col min="7" max="7" width="14.44140625" style="1" customWidth="1"/>
    <col min="8" max="16384" width="8.88671875" style="1"/>
  </cols>
  <sheetData>
    <row r="1" spans="1:7" x14ac:dyDescent="0.2">
      <c r="A1" s="2"/>
      <c r="B1" s="3"/>
      <c r="C1" s="4"/>
      <c r="D1" s="5"/>
      <c r="E1" s="6"/>
      <c r="F1" s="2" t="s">
        <v>0</v>
      </c>
      <c r="G1" s="7"/>
    </row>
    <row r="2" spans="1:7" x14ac:dyDescent="0.2">
      <c r="A2" s="8"/>
      <c r="B2" s="3"/>
      <c r="C2" s="4"/>
      <c r="D2" s="5"/>
      <c r="E2" s="6"/>
      <c r="F2" s="9" t="s">
        <v>1</v>
      </c>
      <c r="G2" s="7"/>
    </row>
    <row r="3" spans="1:7" x14ac:dyDescent="0.2">
      <c r="A3" s="8"/>
      <c r="B3" s="3"/>
      <c r="C3" s="4"/>
      <c r="D3" s="5"/>
      <c r="E3" s="6"/>
      <c r="F3" s="9" t="s">
        <v>2</v>
      </c>
      <c r="G3" s="7"/>
    </row>
    <row r="4" spans="1:7" x14ac:dyDescent="0.2">
      <c r="A4" s="8"/>
      <c r="B4" s="3"/>
      <c r="C4" s="4"/>
      <c r="D4" s="5"/>
      <c r="E4" s="6"/>
      <c r="F4" s="9" t="s">
        <v>3</v>
      </c>
      <c r="G4" s="7"/>
    </row>
    <row r="5" spans="1:7" x14ac:dyDescent="0.2">
      <c r="A5" s="8"/>
      <c r="B5" s="3"/>
      <c r="C5" s="4"/>
      <c r="D5" s="5"/>
      <c r="E5" s="6"/>
      <c r="F5" s="8" t="s">
        <v>4</v>
      </c>
      <c r="G5" s="7"/>
    </row>
    <row r="6" spans="1:7" x14ac:dyDescent="0.2">
      <c r="A6" s="6"/>
      <c r="B6" s="3"/>
      <c r="C6" s="4"/>
      <c r="D6" s="5"/>
      <c r="E6" s="10"/>
      <c r="F6" s="7"/>
      <c r="G6" s="7"/>
    </row>
    <row r="7" spans="1:7" x14ac:dyDescent="0.2">
      <c r="A7" s="37"/>
      <c r="B7" s="37"/>
      <c r="C7" s="37"/>
      <c r="D7" s="37"/>
      <c r="E7" s="37"/>
      <c r="F7" s="37"/>
      <c r="G7" s="37"/>
    </row>
    <row r="8" spans="1:7" x14ac:dyDescent="0.2">
      <c r="A8" s="6"/>
      <c r="B8" s="38"/>
      <c r="C8" s="38"/>
      <c r="D8" s="38"/>
      <c r="E8" s="38"/>
      <c r="F8" s="38"/>
      <c r="G8" s="7"/>
    </row>
    <row r="9" spans="1:7" x14ac:dyDescent="0.2">
      <c r="A9" s="6"/>
      <c r="B9" s="3"/>
      <c r="C9" s="4"/>
      <c r="D9" s="5"/>
      <c r="E9" s="10"/>
      <c r="F9" s="7"/>
      <c r="G9" s="7"/>
    </row>
    <row r="10" spans="1:7" x14ac:dyDescent="0.2">
      <c r="A10" s="6"/>
      <c r="B10" s="39" t="s">
        <v>64</v>
      </c>
      <c r="C10" s="39"/>
      <c r="D10" s="39"/>
      <c r="E10" s="39"/>
      <c r="F10" s="39"/>
      <c r="G10" s="7"/>
    </row>
    <row r="11" spans="1:7" x14ac:dyDescent="0.2">
      <c r="A11" s="6"/>
      <c r="B11" s="40" t="s">
        <v>6</v>
      </c>
      <c r="C11" s="40"/>
      <c r="D11" s="40"/>
      <c r="E11" s="40"/>
      <c r="F11" s="40"/>
      <c r="G11" s="7"/>
    </row>
    <row r="12" spans="1:7" x14ac:dyDescent="0.2">
      <c r="A12" s="6"/>
      <c r="B12" s="41" t="s">
        <v>63</v>
      </c>
      <c r="C12" s="41"/>
      <c r="D12" s="41"/>
      <c r="E12" s="41"/>
      <c r="F12" s="41"/>
      <c r="G12" s="7"/>
    </row>
    <row r="13" spans="1:7" x14ac:dyDescent="0.2">
      <c r="A13" s="6"/>
      <c r="B13" s="36" t="s">
        <v>8</v>
      </c>
      <c r="C13" s="36"/>
      <c r="D13" s="36"/>
      <c r="E13" s="36"/>
      <c r="F13" s="36"/>
      <c r="G13" s="7"/>
    </row>
    <row r="14" spans="1:7" x14ac:dyDescent="0.2">
      <c r="B14" s="11"/>
    </row>
    <row r="15" spans="1:7" ht="30.6" x14ac:dyDescent="0.2">
      <c r="A15" s="12" t="s">
        <v>9</v>
      </c>
      <c r="B15" s="12" t="s">
        <v>10</v>
      </c>
      <c r="C15" s="12" t="s">
        <v>11</v>
      </c>
      <c r="D15" s="34" t="s">
        <v>12</v>
      </c>
      <c r="E15" s="34" t="s">
        <v>13</v>
      </c>
      <c r="F15" s="12" t="s">
        <v>48</v>
      </c>
      <c r="G15" s="12" t="s">
        <v>14</v>
      </c>
    </row>
    <row r="16" spans="1:7" ht="13.2" customHeight="1" x14ac:dyDescent="0.2">
      <c r="A16" s="13">
        <v>1</v>
      </c>
      <c r="B16" s="14" t="s">
        <v>15</v>
      </c>
      <c r="C16" s="14"/>
      <c r="D16" s="13"/>
      <c r="E16" s="13"/>
      <c r="F16" s="13"/>
      <c r="G16" s="15"/>
    </row>
    <row r="17" spans="1:7" ht="79.8" customHeight="1" x14ac:dyDescent="0.2">
      <c r="A17" s="16" t="s">
        <v>16</v>
      </c>
      <c r="B17" s="17" t="s">
        <v>17</v>
      </c>
      <c r="C17" s="12" t="s">
        <v>49</v>
      </c>
      <c r="D17" s="12" t="s">
        <v>99</v>
      </c>
      <c r="E17" s="12">
        <v>6.6000000000000003E-2</v>
      </c>
      <c r="F17" s="18">
        <v>11086.7</v>
      </c>
      <c r="G17" s="18">
        <f>F17*E17*10</f>
        <v>7317.2220000000007</v>
      </c>
    </row>
    <row r="18" spans="1:7" ht="13.2" customHeight="1" x14ac:dyDescent="0.2">
      <c r="A18" s="12" t="s">
        <v>18</v>
      </c>
      <c r="B18" s="17" t="s">
        <v>19</v>
      </c>
      <c r="C18" s="17"/>
      <c r="D18" s="12"/>
      <c r="E18" s="12">
        <v>1</v>
      </c>
      <c r="F18" s="12"/>
      <c r="G18" s="18">
        <f>-371.46</f>
        <v>-371.46</v>
      </c>
    </row>
    <row r="19" spans="1:7" ht="14.4" customHeight="1" x14ac:dyDescent="0.2">
      <c r="A19" s="12"/>
      <c r="B19" s="19" t="s">
        <v>20</v>
      </c>
      <c r="C19" s="17"/>
      <c r="D19" s="12" t="s">
        <v>21</v>
      </c>
      <c r="E19" s="12">
        <f>E17</f>
        <v>6.6000000000000003E-2</v>
      </c>
      <c r="F19" s="12"/>
      <c r="G19" s="18">
        <f>G17+G18</f>
        <v>6945.7620000000006</v>
      </c>
    </row>
    <row r="20" spans="1:7" ht="18" customHeight="1" x14ac:dyDescent="0.2">
      <c r="A20" s="12">
        <v>2</v>
      </c>
      <c r="B20" s="17" t="s">
        <v>22</v>
      </c>
      <c r="C20" s="17"/>
      <c r="D20" s="12"/>
      <c r="E20" s="12"/>
      <c r="F20" s="12"/>
      <c r="G20" s="18"/>
    </row>
    <row r="21" spans="1:7" ht="44.4" customHeight="1" x14ac:dyDescent="0.2">
      <c r="A21" s="12" t="s">
        <v>23</v>
      </c>
      <c r="B21" s="20" t="s">
        <v>24</v>
      </c>
      <c r="C21" s="20" t="s">
        <v>25</v>
      </c>
      <c r="D21" s="12"/>
      <c r="E21" s="21" t="s">
        <v>26</v>
      </c>
      <c r="F21" s="21">
        <v>1.06</v>
      </c>
      <c r="G21" s="18"/>
    </row>
    <row r="22" spans="1:7" ht="40.799999999999997" customHeight="1" x14ac:dyDescent="0.2">
      <c r="A22" s="12" t="s">
        <v>27</v>
      </c>
      <c r="B22" s="20" t="s">
        <v>28</v>
      </c>
      <c r="C22" s="20" t="s">
        <v>29</v>
      </c>
      <c r="D22" s="12"/>
      <c r="E22" s="21"/>
      <c r="F22" s="21">
        <v>1</v>
      </c>
      <c r="G22" s="18"/>
    </row>
    <row r="23" spans="1:7" ht="39.6" customHeight="1" x14ac:dyDescent="0.2">
      <c r="A23" s="16" t="s">
        <v>30</v>
      </c>
      <c r="B23" s="20" t="s">
        <v>31</v>
      </c>
      <c r="C23" s="20" t="s">
        <v>32</v>
      </c>
      <c r="D23" s="12"/>
      <c r="E23" s="21"/>
      <c r="F23" s="21">
        <v>0.93</v>
      </c>
      <c r="G23" s="18"/>
    </row>
    <row r="24" spans="1:7" ht="44.4" customHeight="1" x14ac:dyDescent="0.2">
      <c r="A24" s="16" t="s">
        <v>33</v>
      </c>
      <c r="B24" s="20" t="s">
        <v>34</v>
      </c>
      <c r="C24" s="20" t="s">
        <v>35</v>
      </c>
      <c r="D24" s="12"/>
      <c r="E24" s="21"/>
      <c r="F24" s="21">
        <v>0.98</v>
      </c>
      <c r="G24" s="18"/>
    </row>
    <row r="25" spans="1:7" ht="31.2" customHeight="1" x14ac:dyDescent="0.2">
      <c r="A25" s="16" t="s">
        <v>36</v>
      </c>
      <c r="B25" s="20" t="s">
        <v>37</v>
      </c>
      <c r="C25" s="20"/>
      <c r="D25" s="12"/>
      <c r="E25" s="21"/>
      <c r="F25" s="21"/>
      <c r="G25" s="18">
        <f>G19*F21*F22*F23*F24</f>
        <v>6710.1895360080016</v>
      </c>
    </row>
    <row r="26" spans="1:7" ht="14.4" customHeight="1" x14ac:dyDescent="0.2">
      <c r="A26" s="12">
        <v>3</v>
      </c>
      <c r="B26" s="17" t="s">
        <v>38</v>
      </c>
      <c r="C26" s="17"/>
      <c r="D26" s="12"/>
      <c r="E26" s="12"/>
      <c r="F26" s="12"/>
      <c r="G26" s="18">
        <f>G25</f>
        <v>6710.1895360080016</v>
      </c>
    </row>
    <row r="27" spans="1:7" ht="72" customHeight="1" x14ac:dyDescent="0.2">
      <c r="A27" s="12">
        <v>4</v>
      </c>
      <c r="B27" s="22" t="s">
        <v>39</v>
      </c>
      <c r="C27" s="22" t="s">
        <v>40</v>
      </c>
      <c r="D27" s="12"/>
      <c r="E27" s="23"/>
      <c r="F27" s="24">
        <v>1.139</v>
      </c>
      <c r="G27" s="18"/>
    </row>
    <row r="28" spans="1:7" ht="73.8" customHeight="1" x14ac:dyDescent="0.2">
      <c r="A28" s="12">
        <v>5</v>
      </c>
      <c r="B28" s="22" t="s">
        <v>41</v>
      </c>
      <c r="C28" s="22" t="s">
        <v>40</v>
      </c>
      <c r="D28" s="12"/>
      <c r="E28" s="23"/>
      <c r="F28" s="24">
        <v>1.173</v>
      </c>
      <c r="G28" s="18"/>
    </row>
    <row r="29" spans="1:7" ht="12" customHeight="1" x14ac:dyDescent="0.2">
      <c r="A29" s="12">
        <v>6</v>
      </c>
      <c r="B29" s="22" t="s">
        <v>42</v>
      </c>
      <c r="C29" s="22"/>
      <c r="D29" s="12"/>
      <c r="E29" s="23"/>
      <c r="F29" s="24">
        <v>0.78173579999999998</v>
      </c>
      <c r="G29" s="18"/>
    </row>
    <row r="30" spans="1:7" ht="21" customHeight="1" x14ac:dyDescent="0.2">
      <c r="A30" s="12">
        <v>7</v>
      </c>
      <c r="B30" s="17" t="s">
        <v>43</v>
      </c>
      <c r="C30" s="25"/>
      <c r="D30" s="26"/>
      <c r="E30" s="26"/>
      <c r="F30" s="26"/>
      <c r="G30" s="27">
        <f>G26*F27*F28*F29</f>
        <v>7008.3619774537783</v>
      </c>
    </row>
    <row r="31" spans="1:7" ht="11.4" customHeight="1" x14ac:dyDescent="0.2">
      <c r="A31" s="12">
        <v>8</v>
      </c>
      <c r="B31" s="25" t="s">
        <v>44</v>
      </c>
      <c r="C31" s="17" t="s">
        <v>45</v>
      </c>
      <c r="D31" s="28" t="s">
        <v>46</v>
      </c>
      <c r="E31" s="26"/>
      <c r="F31" s="28">
        <v>20</v>
      </c>
      <c r="G31" s="27">
        <f>G30*0.2</f>
        <v>1401.6723954907557</v>
      </c>
    </row>
    <row r="32" spans="1:7" ht="18.600000000000001" customHeight="1" x14ac:dyDescent="0.2">
      <c r="A32" s="12">
        <v>9</v>
      </c>
      <c r="B32" s="29" t="s">
        <v>47</v>
      </c>
      <c r="C32" s="26"/>
      <c r="D32" s="26"/>
      <c r="E32" s="26"/>
      <c r="F32" s="26"/>
      <c r="G32" s="27">
        <f>SUM(G30:G31)</f>
        <v>8410.034372944534</v>
      </c>
    </row>
    <row r="33" spans="2:5" x14ac:dyDescent="0.2">
      <c r="B33" s="11"/>
    </row>
    <row r="34" spans="2:5" x14ac:dyDescent="0.2">
      <c r="B34" s="30"/>
      <c r="E34" s="31"/>
    </row>
    <row r="35" spans="2:5" x14ac:dyDescent="0.2">
      <c r="B35" s="32"/>
    </row>
    <row r="36" spans="2:5" x14ac:dyDescent="0.2">
      <c r="B36" s="33"/>
    </row>
  </sheetData>
  <mergeCells count="6">
    <mergeCell ref="B13:F13"/>
    <mergeCell ref="A7:G7"/>
    <mergeCell ref="B8:F8"/>
    <mergeCell ref="B10:F10"/>
    <mergeCell ref="B11:F11"/>
    <mergeCell ref="B12:F12"/>
  </mergeCells>
  <pageMargins left="0.71" right="0.2" top="0.43" bottom="0.3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№1</vt:lpstr>
      <vt:lpstr>№2</vt:lpstr>
      <vt:lpstr>№3</vt:lpstr>
      <vt:lpstr>№4</vt:lpstr>
      <vt:lpstr>№5 </vt:lpstr>
      <vt:lpstr>№6</vt:lpstr>
      <vt:lpstr>№7</vt:lpstr>
      <vt:lpstr>№8</vt:lpstr>
      <vt:lpstr>№9</vt:lpstr>
      <vt:lpstr>№10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  <vt:lpstr>№21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Троцик</dc:creator>
  <cp:lastModifiedBy>М. Троцик</cp:lastModifiedBy>
  <cp:lastPrinted>2025-01-28T07:43:57Z</cp:lastPrinted>
  <dcterms:created xsi:type="dcterms:W3CDTF">2025-01-23T12:22:10Z</dcterms:created>
  <dcterms:modified xsi:type="dcterms:W3CDTF">2025-01-29T09:11:01Z</dcterms:modified>
</cp:coreProperties>
</file>