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4400" windowHeight="12735"/>
  </bookViews>
  <sheets>
    <sheet name="Электротехническое оборудование" sheetId="23" r:id="rId1"/>
  </sheets>
  <definedNames>
    <definedName name="_xlnm._FilterDatabase" localSheetId="0" hidden="1">'Электротехническое оборудование'!$A$9:$P$79</definedName>
    <definedName name="_xlnm.Print_Area" localSheetId="0">'Электротехническое оборудование'!$A$1:$O$85</definedName>
  </definedNames>
  <calcPr calcId="125725"/>
</workbook>
</file>

<file path=xl/calcChain.xml><?xml version="1.0" encoding="utf-8"?>
<calcChain xmlns="http://schemas.openxmlformats.org/spreadsheetml/2006/main">
  <c r="I78" i="23"/>
  <c r="J78" s="1"/>
  <c r="L78"/>
  <c r="M78" s="1"/>
  <c r="N78" s="1"/>
  <c r="O78" s="1"/>
  <c r="I65"/>
  <c r="J65" s="1"/>
  <c r="K65" s="1"/>
  <c r="I69"/>
  <c r="J69" s="1"/>
  <c r="K69" s="1"/>
  <c r="I70"/>
  <c r="J70" s="1"/>
  <c r="K70" s="1"/>
  <c r="L71"/>
  <c r="M71" s="1"/>
  <c r="N71" s="1"/>
  <c r="O71" s="1"/>
  <c r="L72"/>
  <c r="M72" s="1"/>
  <c r="N72" s="1"/>
  <c r="O72" s="1"/>
  <c r="L73"/>
  <c r="M73" s="1"/>
  <c r="N73" s="1"/>
  <c r="O73" s="1"/>
  <c r="L70"/>
  <c r="M70" s="1"/>
  <c r="N70" s="1"/>
  <c r="O70" s="1"/>
  <c r="I72"/>
  <c r="J72" s="1"/>
  <c r="K72" s="1"/>
  <c r="I74"/>
  <c r="J74" s="1"/>
  <c r="K74" s="1"/>
  <c r="L74"/>
  <c r="M74" s="1"/>
  <c r="N74" s="1"/>
  <c r="O74" s="1"/>
  <c r="I75"/>
  <c r="J75" s="1"/>
  <c r="K75" s="1"/>
  <c r="L75"/>
  <c r="M75" s="1"/>
  <c r="N75" s="1"/>
  <c r="O75" s="1"/>
  <c r="I76"/>
  <c r="J76" s="1"/>
  <c r="K76" s="1"/>
  <c r="L76"/>
  <c r="M76" s="1"/>
  <c r="N76" s="1"/>
  <c r="O76" s="1"/>
  <c r="I77"/>
  <c r="J77" s="1"/>
  <c r="K77" s="1"/>
  <c r="L77"/>
  <c r="M77" s="1"/>
  <c r="N77" s="1"/>
  <c r="O77" s="1"/>
  <c r="I68"/>
  <c r="J68" s="1"/>
  <c r="K68" s="1"/>
  <c r="L68"/>
  <c r="M68" s="1"/>
  <c r="I64"/>
  <c r="J64" s="1"/>
  <c r="K64" s="1"/>
  <c r="L64"/>
  <c r="M64" s="1"/>
  <c r="N64" s="1"/>
  <c r="O64" s="1"/>
  <c r="I66"/>
  <c r="J66" s="1"/>
  <c r="K66" s="1"/>
  <c r="L66"/>
  <c r="M66" s="1"/>
  <c r="N66" s="1"/>
  <c r="O66" s="1"/>
  <c r="K78" l="1"/>
  <c r="I73"/>
  <c r="J73" s="1"/>
  <c r="K73" s="1"/>
  <c r="I71"/>
  <c r="J71" s="1"/>
  <c r="K71" s="1"/>
  <c r="L65"/>
  <c r="M65" s="1"/>
  <c r="N65" s="1"/>
  <c r="O65" s="1"/>
  <c r="L69"/>
  <c r="M69" s="1"/>
  <c r="N69" s="1"/>
  <c r="O69" s="1"/>
  <c r="N68"/>
  <c r="I15"/>
  <c r="J15" s="1"/>
  <c r="K15" s="1"/>
  <c r="L15"/>
  <c r="M15" s="1"/>
  <c r="N15" s="1"/>
  <c r="O15" s="1"/>
  <c r="I16"/>
  <c r="J16" s="1"/>
  <c r="K16" s="1"/>
  <c r="L16"/>
  <c r="M16" s="1"/>
  <c r="N16" s="1"/>
  <c r="O16" s="1"/>
  <c r="I17"/>
  <c r="J17" s="1"/>
  <c r="K17" s="1"/>
  <c r="L17"/>
  <c r="M17" s="1"/>
  <c r="N17" s="1"/>
  <c r="O17" s="1"/>
  <c r="I18"/>
  <c r="J18" s="1"/>
  <c r="K18" s="1"/>
  <c r="L18"/>
  <c r="M18" s="1"/>
  <c r="N18" s="1"/>
  <c r="O18" s="1"/>
  <c r="I19"/>
  <c r="J19" s="1"/>
  <c r="K19" s="1"/>
  <c r="L19"/>
  <c r="M19" s="1"/>
  <c r="N19" s="1"/>
  <c r="O19" s="1"/>
  <c r="I20"/>
  <c r="J20" s="1"/>
  <c r="K20" s="1"/>
  <c r="L20"/>
  <c r="M20" s="1"/>
  <c r="N20" s="1"/>
  <c r="O20" s="1"/>
  <c r="I21"/>
  <c r="J21" s="1"/>
  <c r="K21" s="1"/>
  <c r="L21"/>
  <c r="M21" s="1"/>
  <c r="N21" s="1"/>
  <c r="O21" s="1"/>
  <c r="I22"/>
  <c r="J22" s="1"/>
  <c r="K22" s="1"/>
  <c r="L22"/>
  <c r="M22" s="1"/>
  <c r="N22" s="1"/>
  <c r="O22" s="1"/>
  <c r="I23"/>
  <c r="J23" s="1"/>
  <c r="K23" s="1"/>
  <c r="L23"/>
  <c r="M23" s="1"/>
  <c r="N23" s="1"/>
  <c r="O23" s="1"/>
  <c r="I24"/>
  <c r="J24" s="1"/>
  <c r="K24" s="1"/>
  <c r="L24"/>
  <c r="M24" s="1"/>
  <c r="N24" s="1"/>
  <c r="O24" s="1"/>
  <c r="I25"/>
  <c r="J25" s="1"/>
  <c r="K25" s="1"/>
  <c r="L25"/>
  <c r="M25" s="1"/>
  <c r="N25" s="1"/>
  <c r="O25" s="1"/>
  <c r="I26"/>
  <c r="J26" s="1"/>
  <c r="K26" s="1"/>
  <c r="L26"/>
  <c r="M26" s="1"/>
  <c r="N26" s="1"/>
  <c r="O26" s="1"/>
  <c r="I27"/>
  <c r="J27" s="1"/>
  <c r="K27" s="1"/>
  <c r="L27"/>
  <c r="M27" s="1"/>
  <c r="N27" s="1"/>
  <c r="O27" s="1"/>
  <c r="I28"/>
  <c r="J28" s="1"/>
  <c r="K28" s="1"/>
  <c r="L28"/>
  <c r="M28" s="1"/>
  <c r="N28" s="1"/>
  <c r="O28" s="1"/>
  <c r="I29"/>
  <c r="J29" s="1"/>
  <c r="K29" s="1"/>
  <c r="L29"/>
  <c r="M29" s="1"/>
  <c r="N29" s="1"/>
  <c r="O29" s="1"/>
  <c r="I30"/>
  <c r="J30" s="1"/>
  <c r="K30" s="1"/>
  <c r="L30"/>
  <c r="M30" s="1"/>
  <c r="N30" s="1"/>
  <c r="O30" s="1"/>
  <c r="I31"/>
  <c r="J31" s="1"/>
  <c r="K31" s="1"/>
  <c r="L31"/>
  <c r="M31" s="1"/>
  <c r="N31" s="1"/>
  <c r="O31" s="1"/>
  <c r="I32"/>
  <c r="J32" s="1"/>
  <c r="K32" s="1"/>
  <c r="L32"/>
  <c r="M32" s="1"/>
  <c r="N32" s="1"/>
  <c r="O32" s="1"/>
  <c r="I33"/>
  <c r="J33" s="1"/>
  <c r="K33" s="1"/>
  <c r="L33"/>
  <c r="M33" s="1"/>
  <c r="N33" s="1"/>
  <c r="O33" s="1"/>
  <c r="I34"/>
  <c r="J34" s="1"/>
  <c r="K34" s="1"/>
  <c r="L34"/>
  <c r="M34" s="1"/>
  <c r="N34" s="1"/>
  <c r="O34" s="1"/>
  <c r="I35"/>
  <c r="J35" s="1"/>
  <c r="K35" s="1"/>
  <c r="L35"/>
  <c r="M35" s="1"/>
  <c r="N35" s="1"/>
  <c r="O35" s="1"/>
  <c r="I36"/>
  <c r="J36" s="1"/>
  <c r="K36" s="1"/>
  <c r="L36"/>
  <c r="M36" s="1"/>
  <c r="N36" s="1"/>
  <c r="O36" s="1"/>
  <c r="I37"/>
  <c r="J37" s="1"/>
  <c r="K37" s="1"/>
  <c r="L37"/>
  <c r="M37" s="1"/>
  <c r="N37" s="1"/>
  <c r="O37" s="1"/>
  <c r="I38"/>
  <c r="J38" s="1"/>
  <c r="K38" s="1"/>
  <c r="L38"/>
  <c r="M38" s="1"/>
  <c r="N38" s="1"/>
  <c r="O38" s="1"/>
  <c r="I39"/>
  <c r="J39" s="1"/>
  <c r="K39" s="1"/>
  <c r="L39"/>
  <c r="M39" s="1"/>
  <c r="N39" s="1"/>
  <c r="O39" s="1"/>
  <c r="I40"/>
  <c r="J40" s="1"/>
  <c r="K40" s="1"/>
  <c r="L40"/>
  <c r="M40" s="1"/>
  <c r="N40" s="1"/>
  <c r="O40" s="1"/>
  <c r="I41"/>
  <c r="J41" s="1"/>
  <c r="K41" s="1"/>
  <c r="L41"/>
  <c r="M41" s="1"/>
  <c r="N41" s="1"/>
  <c r="O41" s="1"/>
  <c r="I42"/>
  <c r="J42" s="1"/>
  <c r="K42" s="1"/>
  <c r="L42"/>
  <c r="M42" s="1"/>
  <c r="N42" s="1"/>
  <c r="O42" s="1"/>
  <c r="I43"/>
  <c r="J43" s="1"/>
  <c r="K43" s="1"/>
  <c r="L43"/>
  <c r="M43" s="1"/>
  <c r="N43" s="1"/>
  <c r="O43" s="1"/>
  <c r="I44"/>
  <c r="J44" s="1"/>
  <c r="K44" s="1"/>
  <c r="L44"/>
  <c r="M44" s="1"/>
  <c r="N44" s="1"/>
  <c r="O44" s="1"/>
  <c r="I45"/>
  <c r="J45" s="1"/>
  <c r="K45" s="1"/>
  <c r="L45"/>
  <c r="M45" s="1"/>
  <c r="N45" s="1"/>
  <c r="O45" s="1"/>
  <c r="I46"/>
  <c r="J46" s="1"/>
  <c r="K46" s="1"/>
  <c r="L46"/>
  <c r="M46" s="1"/>
  <c r="N46" s="1"/>
  <c r="O46" s="1"/>
  <c r="I47"/>
  <c r="J47" s="1"/>
  <c r="K47" s="1"/>
  <c r="L47"/>
  <c r="M47" s="1"/>
  <c r="N47" s="1"/>
  <c r="O47" s="1"/>
  <c r="I48"/>
  <c r="J48" s="1"/>
  <c r="K48" s="1"/>
  <c r="L48"/>
  <c r="M48" s="1"/>
  <c r="N48" s="1"/>
  <c r="O48" s="1"/>
  <c r="I49"/>
  <c r="J49" s="1"/>
  <c r="K49" s="1"/>
  <c r="L49"/>
  <c r="M49" s="1"/>
  <c r="N49" s="1"/>
  <c r="O49" s="1"/>
  <c r="I50"/>
  <c r="J50" s="1"/>
  <c r="K50" s="1"/>
  <c r="L50"/>
  <c r="M50" s="1"/>
  <c r="N50" s="1"/>
  <c r="O50" s="1"/>
  <c r="I51"/>
  <c r="J51" s="1"/>
  <c r="K51" s="1"/>
  <c r="L51"/>
  <c r="M51" s="1"/>
  <c r="N51" s="1"/>
  <c r="O51" s="1"/>
  <c r="I52"/>
  <c r="J52" s="1"/>
  <c r="K52" s="1"/>
  <c r="L52"/>
  <c r="M52" s="1"/>
  <c r="N52" s="1"/>
  <c r="O52" s="1"/>
  <c r="I53"/>
  <c r="J53" s="1"/>
  <c r="K53" s="1"/>
  <c r="L53"/>
  <c r="M53" s="1"/>
  <c r="N53" s="1"/>
  <c r="O53" s="1"/>
  <c r="I54"/>
  <c r="J54" s="1"/>
  <c r="K54" s="1"/>
  <c r="L54"/>
  <c r="M54" s="1"/>
  <c r="N54" s="1"/>
  <c r="O54" s="1"/>
  <c r="I55"/>
  <c r="J55" s="1"/>
  <c r="K55" s="1"/>
  <c r="L55"/>
  <c r="M55" s="1"/>
  <c r="N55" s="1"/>
  <c r="O55" s="1"/>
  <c r="I56"/>
  <c r="J56" s="1"/>
  <c r="K56" s="1"/>
  <c r="L56"/>
  <c r="M56" s="1"/>
  <c r="N56" s="1"/>
  <c r="O56" s="1"/>
  <c r="I57"/>
  <c r="J57" s="1"/>
  <c r="K57" s="1"/>
  <c r="L57"/>
  <c r="M57" s="1"/>
  <c r="N57" s="1"/>
  <c r="O57" s="1"/>
  <c r="I58"/>
  <c r="J58" s="1"/>
  <c r="K58" s="1"/>
  <c r="L58"/>
  <c r="M58" s="1"/>
  <c r="N58" s="1"/>
  <c r="O58" s="1"/>
  <c r="I59"/>
  <c r="J59" s="1"/>
  <c r="K59" s="1"/>
  <c r="L59"/>
  <c r="M59" s="1"/>
  <c r="N59" s="1"/>
  <c r="O59" s="1"/>
  <c r="I60"/>
  <c r="J60" s="1"/>
  <c r="K60" s="1"/>
  <c r="L60"/>
  <c r="M60" s="1"/>
  <c r="N60" s="1"/>
  <c r="O60" s="1"/>
  <c r="I61"/>
  <c r="J61" s="1"/>
  <c r="K61" s="1"/>
  <c r="L61"/>
  <c r="M61" s="1"/>
  <c r="N61" s="1"/>
  <c r="O61" s="1"/>
  <c r="I62"/>
  <c r="J62" s="1"/>
  <c r="K62" s="1"/>
  <c r="L62"/>
  <c r="M62" s="1"/>
  <c r="N62" s="1"/>
  <c r="O62" s="1"/>
  <c r="I63"/>
  <c r="J63" s="1"/>
  <c r="K63" s="1"/>
  <c r="L63"/>
  <c r="M63" s="1"/>
  <c r="N63" s="1"/>
  <c r="O63" s="1"/>
  <c r="I67"/>
  <c r="J67" s="1"/>
  <c r="K67" s="1"/>
  <c r="L67"/>
  <c r="M67" s="1"/>
  <c r="N67" s="1"/>
  <c r="O67" s="1"/>
  <c r="I10"/>
  <c r="J10" s="1"/>
  <c r="K10" s="1"/>
  <c r="I11"/>
  <c r="J11" s="1"/>
  <c r="K11" s="1"/>
  <c r="I12"/>
  <c r="J12" s="1"/>
  <c r="K12" s="1"/>
  <c r="I13"/>
  <c r="J13" s="1"/>
  <c r="K13" s="1"/>
  <c r="I14"/>
  <c r="J14" s="1"/>
  <c r="K14" s="1"/>
  <c r="O68" l="1"/>
  <c r="L11"/>
  <c r="M11" s="1"/>
  <c r="N11" s="1"/>
  <c r="O11" s="1"/>
  <c r="L12"/>
  <c r="M12" s="1"/>
  <c r="N12" s="1"/>
  <c r="O12" s="1"/>
  <c r="L13"/>
  <c r="M13" s="1"/>
  <c r="N13" s="1"/>
  <c r="O13" s="1"/>
  <c r="L14"/>
  <c r="M14" s="1"/>
  <c r="N14" s="1"/>
  <c r="O14" s="1"/>
  <c r="L10" l="1"/>
  <c r="M10" s="1"/>
  <c r="N10" s="1"/>
  <c r="O10" s="1"/>
  <c r="L9" l="1"/>
  <c r="M9" s="1"/>
  <c r="M79" s="1"/>
  <c r="I9"/>
  <c r="J9" s="1"/>
  <c r="K9" s="1"/>
  <c r="N9" l="1"/>
  <c r="N79" s="1"/>
  <c r="O9" l="1"/>
  <c r="O79" s="1"/>
</calcChain>
</file>

<file path=xl/sharedStrings.xml><?xml version="1.0" encoding="utf-8"?>
<sst xmlns="http://schemas.openxmlformats.org/spreadsheetml/2006/main" count="245" uniqueCount="120">
  <si>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</si>
  <si>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</si>
  <si>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</si>
  <si>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</si>
  <si>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</si>
  <si>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</si>
  <si>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</si>
  <si>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</si>
  <si>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</si>
  <si>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</si>
  <si>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</si>
  <si>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</si>
  <si>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</si>
  <si>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</si>
  <si>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</si>
  <si>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</si>
  <si>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</si>
  <si>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</si>
  <si>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</si>
  <si>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</si>
  <si>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</si>
  <si>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</si>
  <si>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</si>
  <si>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</si>
  <si>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</si>
  <si>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</si>
  <si>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</si>
  <si>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</si>
  <si>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</si>
  <si>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шт</t>
  </si>
  <si>
    <t>27.11.42.000</t>
  </si>
  <si>
    <t>Поставка электротехнического оборудования</t>
  </si>
  <si>
    <t>Вставка плавкая ПН2-400-315А</t>
  </si>
  <si>
    <t>Кузнецов Д.И. /_____________/</t>
  </si>
  <si>
    <t>27.90.40.190</t>
  </si>
  <si>
    <t>27.12.21.000</t>
  </si>
  <si>
    <t xml:space="preserve">Зажим НБ-2-6А </t>
  </si>
  <si>
    <t>Зажим ответвительный изолированный ЗОИ 16-95/2.5-35</t>
  </si>
  <si>
    <t>Зажим ответвительный изолированный ЗОИ 25-95/25-95</t>
  </si>
  <si>
    <t>Вставка плавкая ПН2-250-125А</t>
  </si>
  <si>
    <t>Зажим RPA 470/120</t>
  </si>
  <si>
    <t>27.33.11.120</t>
  </si>
  <si>
    <t>27.33.13.120</t>
  </si>
  <si>
    <t>Зажим Р 645</t>
  </si>
  <si>
    <t>Зажим P 70</t>
  </si>
  <si>
    <t>Зажим RPA 425/70</t>
  </si>
  <si>
    <t>Зажим PS 16/120</t>
  </si>
  <si>
    <t>Лента бандажная</t>
  </si>
  <si>
    <t xml:space="preserve">Серьга СРС-7-16 </t>
  </si>
  <si>
    <t xml:space="preserve">Узел крепления КГП-12-1 </t>
  </si>
  <si>
    <t xml:space="preserve">Зажим ПГН 3-5 </t>
  </si>
  <si>
    <t>Зажим PA4/35</t>
  </si>
  <si>
    <t>Бугель С20</t>
  </si>
  <si>
    <t xml:space="preserve">Лебедка ручная ЛР-20 </t>
  </si>
  <si>
    <t>Лебедка ручная ЛР-30</t>
  </si>
  <si>
    <t xml:space="preserve">Клинья отделительные КО </t>
  </si>
  <si>
    <t xml:space="preserve">Вертлюг монтажный ВМ-20 </t>
  </si>
  <si>
    <t xml:space="preserve">Вертлюг монтажный ВМ-30 </t>
  </si>
  <si>
    <t>Чулок монтажный ЧМ-20/30</t>
  </si>
  <si>
    <t xml:space="preserve">Чулок монтажный ЧМ-30/40 </t>
  </si>
  <si>
    <t xml:space="preserve">Ролик монтажный РМ-2 </t>
  </si>
  <si>
    <t xml:space="preserve">Ролик монтажный РМ-1 </t>
  </si>
  <si>
    <t>Зажим монтажный (лягушка) МЗ-32</t>
  </si>
  <si>
    <t>Наконечник алюминиевый ТА 50-10-8</t>
  </si>
  <si>
    <t>Наконечник алюминиевый ТА 70-10-12</t>
  </si>
  <si>
    <t>Наконечник алюминиевый ТА 95-12-13</t>
  </si>
  <si>
    <t>Наконечник алюминиевый ТА 120-12-14</t>
  </si>
  <si>
    <t>Наконечник алюминиевый ТА 150-12-17</t>
  </si>
  <si>
    <t>Наконечник алюминиевый ТА 185-16-19</t>
  </si>
  <si>
    <t>Наконечник алюминиевый ТА 240-20-20</t>
  </si>
  <si>
    <t>Крюк ГС 16</t>
  </si>
  <si>
    <t>Разрядник РДИП-10-IV УХЛ1</t>
  </si>
  <si>
    <t>Зажим соединительный спиральный
СС-9,1-01</t>
  </si>
  <si>
    <t>Изолятор ПС-70Е, H =127</t>
  </si>
  <si>
    <t>Реле промежуточное R2N-2012-23-1220-WTLD 2C/O, 220VDC</t>
  </si>
  <si>
    <t>Колодка реле серии R2 GZT2-GREY</t>
  </si>
  <si>
    <t>Патрон  ПТ1.1-10-20-31,5</t>
  </si>
  <si>
    <t>Патрон ПТ1.2-10-40-31,5</t>
  </si>
  <si>
    <t>Модуль управления TER_CM_16_2
(220_1) (или эквивалент)</t>
  </si>
  <si>
    <t xml:space="preserve">Комплект установки пульта управления TER CBkit COcontrol 1
(или эквивалент)
</t>
  </si>
  <si>
    <t xml:space="preserve">Микропроцессорное устройство 
АГАТ-200.А-51021100-00
(или эквивалент) </t>
  </si>
  <si>
    <t>Предохранитель 
ESKA 560.015 0,63А</t>
  </si>
  <si>
    <t>Рубильник-предохранитель 
РПС-2/1П 250А без плавкой вставки</t>
  </si>
  <si>
    <t>Рубильник-предохранитель 
РПС-4/1П 400А без плавкой вставки</t>
  </si>
  <si>
    <t xml:space="preserve">Разъединитель
РЕ 19-41-31140-00  </t>
  </si>
  <si>
    <t>Вставка плавкая ПН2-250-160А</t>
  </si>
  <si>
    <t>Вставка плавкая ПН2-400-400А</t>
  </si>
  <si>
    <t>Реле автоматического ввода резерва
Сириус-АВР220В-Р</t>
  </si>
  <si>
    <t>Зажим натяжной спиральный НС-9,2П-02(110)-МЗ-К 120</t>
  </si>
  <si>
    <t>Клемма сдв. WKFN 2.5 D1/2/35
(или эквивалент)</t>
  </si>
  <si>
    <t>Перемычка IVBWKF 2.5-10
(или эквивалент)</t>
  </si>
  <si>
    <t>Вязка спиральная ВС 70/95.2-П</t>
  </si>
  <si>
    <t>Зажим анкерный DN-70 Rpi</t>
  </si>
  <si>
    <t>Колпачок КП-22</t>
  </si>
  <si>
    <t>Алюминиевая шина АД31Т1 4х50х3000</t>
  </si>
  <si>
    <t xml:space="preserve">Выпрямительное зарядное устройство 
RU2-1 220 VAC230 VDC8A
</t>
  </si>
  <si>
    <t>Алюминиевая шина АД31Т1 5х50х3000</t>
  </si>
  <si>
    <t>Алюминиевая шина АД31Т1 4х60х3000</t>
  </si>
  <si>
    <t>Алюминиевая шина АД31Т1 8х60х3000</t>
  </si>
  <si>
    <t>Алюминиевая шина АД31Т1 8х80х3000</t>
  </si>
  <si>
    <t xml:space="preserve">Зажим НКК 1-1 </t>
  </si>
  <si>
    <t>Трансформатор тока ТПЛ-10М 200/5</t>
  </si>
  <si>
    <t>Зажим ПА 2-2м</t>
  </si>
  <si>
    <t>Изолятор ТФ-20</t>
  </si>
  <si>
    <t>Изолятор ШФ-20Г1</t>
  </si>
  <si>
    <t xml:space="preserve">Серьга СР-12-16 </t>
  </si>
  <si>
    <t>Изолятор 
ПСД-70Е, H =127</t>
  </si>
  <si>
    <t>27.12.10.190</t>
  </si>
  <si>
    <t>27.33.13.160</t>
  </si>
  <si>
    <t>27.12.24.120</t>
  </si>
  <si>
    <t>27.11.50.120</t>
  </si>
  <si>
    <t>22.29.29.190</t>
  </si>
  <si>
    <t>24.42.24.120</t>
  </si>
  <si>
    <t>27.90.12.110</t>
  </si>
  <si>
    <t>25.72.14.190</t>
  </si>
  <si>
    <t xml:space="preserve"> 25.73.30.290</t>
  </si>
  <si>
    <t>до 31 июля 2025г.</t>
  </si>
  <si>
    <t xml:space="preserve">Специалист ОМТС ООО «СЕВАСТОПОЛЬЭНЕРГО» </t>
  </si>
  <si>
    <t xml:space="preserve">Дата подготовки обоснования НМЦ  02.04.2025г. </t>
  </si>
  <si>
    <t xml:space="preserve">Итого НМЦ суммы цен за единицу ТРУ устанавливается в размере: 860 306,28
</t>
  </si>
</sst>
</file>

<file path=xl/styles.xml><?xml version="1.0" encoding="utf-8"?>
<styleSheet xmlns="http://schemas.openxmlformats.org/spreadsheetml/2006/main">
  <numFmts count="1">
    <numFmt numFmtId="164" formatCode="0.00000"/>
  </numFmts>
  <fonts count="15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4" fontId="5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/>
    <xf numFmtId="0" fontId="9" fillId="0" borderId="0" xfId="0" applyFont="1" applyFill="1"/>
    <xf numFmtId="0" fontId="8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10" fillId="0" borderId="0" xfId="0" applyFont="1" applyFill="1"/>
    <xf numFmtId="0" fontId="10" fillId="0" borderId="0" xfId="0" applyFont="1"/>
    <xf numFmtId="4" fontId="11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2" fontId="13" fillId="0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/>
    <xf numFmtId="0" fontId="6" fillId="3" borderId="0" xfId="0" applyFont="1" applyFill="1"/>
    <xf numFmtId="4" fontId="14" fillId="0" borderId="8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63125" y="37623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tabSelected="1" view="pageBreakPreview" topLeftCell="A76" zoomScale="110" zoomScaleNormal="112" zoomScaleSheetLayoutView="110" workbookViewId="0">
      <selection activeCell="A9" sqref="A9:XFD9"/>
    </sheetView>
  </sheetViews>
  <sheetFormatPr defaultRowHeight="15"/>
  <cols>
    <col min="1" max="1" width="7.5703125" style="1" customWidth="1"/>
    <col min="2" max="2" width="42.85546875" style="30" customWidth="1"/>
    <col min="3" max="3" width="13.7109375" style="1" customWidth="1"/>
    <col min="4" max="4" width="9" style="1" customWidth="1"/>
    <col min="5" max="5" width="9.710937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13.7109375" style="1" customWidth="1"/>
    <col min="12" max="12" width="22.7109375" style="1" customWidth="1"/>
    <col min="13" max="13" width="13.7109375" style="3" customWidth="1"/>
    <col min="14" max="14" width="14.42578125" style="3" customWidth="1"/>
    <col min="15" max="15" width="15.42578125" style="1" customWidth="1"/>
    <col min="16" max="16" width="0.85546875" style="3" customWidth="1"/>
    <col min="17" max="16384" width="9.140625" style="1"/>
  </cols>
  <sheetData>
    <row r="1" spans="1:16" ht="16.5" customHeight="1">
      <c r="A1" s="11"/>
      <c r="B1" s="29"/>
      <c r="C1" s="11"/>
      <c r="D1" s="11"/>
      <c r="E1" s="11"/>
      <c r="F1" s="12" t="s">
        <v>20</v>
      </c>
      <c r="G1" s="13"/>
      <c r="H1" s="13"/>
      <c r="I1" s="11"/>
      <c r="J1" s="11"/>
      <c r="K1" s="11"/>
      <c r="L1" s="59" t="s">
        <v>7</v>
      </c>
      <c r="M1" s="60"/>
      <c r="N1" s="60"/>
      <c r="O1" s="60"/>
    </row>
    <row r="2" spans="1:16" ht="20.25" customHeight="1">
      <c r="A2" s="4"/>
      <c r="B2" s="69" t="s">
        <v>11</v>
      </c>
      <c r="C2" s="69"/>
      <c r="D2" s="4"/>
      <c r="E2" s="69" t="s">
        <v>31</v>
      </c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6" ht="36.75" customHeight="1">
      <c r="A3" s="4"/>
      <c r="B3" s="69" t="s">
        <v>12</v>
      </c>
      <c r="C3" s="69"/>
      <c r="D3" s="4"/>
      <c r="E3" s="69" t="s">
        <v>13</v>
      </c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6" ht="33" customHeight="1">
      <c r="A4" s="4"/>
      <c r="B4" s="69" t="s">
        <v>14</v>
      </c>
      <c r="C4" s="69"/>
      <c r="D4" s="4"/>
      <c r="E4" s="69" t="s">
        <v>116</v>
      </c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6" ht="22.5" customHeight="1">
      <c r="A5" s="69" t="s">
        <v>15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6" ht="53.25" customHeight="1">
      <c r="A6" s="4"/>
      <c r="B6" s="69" t="s">
        <v>16</v>
      </c>
      <c r="C6" s="69"/>
      <c r="D6" s="4"/>
      <c r="E6" s="4"/>
      <c r="F6" s="5"/>
      <c r="G6" s="5"/>
      <c r="H6" s="5"/>
      <c r="I6" s="4"/>
      <c r="J6" s="4"/>
      <c r="K6" s="4"/>
      <c r="L6" s="4"/>
      <c r="M6" s="5"/>
      <c r="N6" s="5"/>
      <c r="O6" s="4"/>
    </row>
    <row r="7" spans="1:16" ht="39" customHeight="1">
      <c r="A7" s="61" t="s">
        <v>0</v>
      </c>
      <c r="B7" s="63" t="s">
        <v>25</v>
      </c>
      <c r="C7" s="65" t="s">
        <v>24</v>
      </c>
      <c r="D7" s="61" t="s">
        <v>1</v>
      </c>
      <c r="E7" s="61" t="s">
        <v>2</v>
      </c>
      <c r="F7" s="66" t="s">
        <v>27</v>
      </c>
      <c r="G7" s="67"/>
      <c r="H7" s="68"/>
      <c r="I7" s="79" t="s">
        <v>21</v>
      </c>
      <c r="J7" s="80"/>
      <c r="K7" s="81"/>
      <c r="L7" s="70" t="s">
        <v>22</v>
      </c>
      <c r="M7" s="71"/>
      <c r="N7" s="71"/>
      <c r="O7" s="71"/>
    </row>
    <row r="8" spans="1:16" ht="159" customHeight="1">
      <c r="A8" s="62"/>
      <c r="B8" s="64"/>
      <c r="C8" s="65"/>
      <c r="D8" s="61"/>
      <c r="E8" s="61"/>
      <c r="F8" s="14" t="s">
        <v>8</v>
      </c>
      <c r="G8" s="14" t="s">
        <v>9</v>
      </c>
      <c r="H8" s="14" t="s">
        <v>10</v>
      </c>
      <c r="I8" s="15" t="s">
        <v>3</v>
      </c>
      <c r="J8" s="15" t="s">
        <v>4</v>
      </c>
      <c r="K8" s="15" t="s">
        <v>28</v>
      </c>
      <c r="L8" s="16" t="s">
        <v>23</v>
      </c>
      <c r="M8" s="17" t="s">
        <v>5</v>
      </c>
      <c r="N8" s="17" t="s">
        <v>6</v>
      </c>
      <c r="O8" s="18" t="s">
        <v>26</v>
      </c>
      <c r="P8" s="9"/>
    </row>
    <row r="9" spans="1:16" ht="24.75" customHeight="1">
      <c r="A9" s="51">
        <v>1</v>
      </c>
      <c r="B9" s="52" t="s">
        <v>48</v>
      </c>
      <c r="C9" s="53" t="s">
        <v>42</v>
      </c>
      <c r="D9" s="54" t="s">
        <v>29</v>
      </c>
      <c r="E9" s="55">
        <v>1</v>
      </c>
      <c r="F9" s="58">
        <v>166.32</v>
      </c>
      <c r="G9" s="41">
        <v>179.4</v>
      </c>
      <c r="H9" s="42">
        <v>163</v>
      </c>
      <c r="I9" s="34">
        <f>AVERAGE(F9:H9)</f>
        <v>169.57333333333335</v>
      </c>
      <c r="J9" s="19">
        <f t="shared" ref="J9:J14" si="0">SQRT(((SUM((POWER(H9-I9,2)),(POWER(G9-I9,2)),(POWER(F9-I9,2)))/(COLUMNS(F9:H9)-1))))</f>
        <v>8.6705324711538569</v>
      </c>
      <c r="K9" s="33">
        <f>J9/I9*100</f>
        <v>5.1131462127420919</v>
      </c>
      <c r="L9" s="20">
        <f>((E9/3)*(SUM(F9:H9)))</f>
        <v>169.57333333333332</v>
      </c>
      <c r="M9" s="21">
        <f t="shared" ref="M9:M14" si="1">L9/E9</f>
        <v>169.57333333333332</v>
      </c>
      <c r="N9" s="21">
        <f t="shared" ref="N9:N10" si="2">ROUNDDOWN(M9,2)</f>
        <v>169.57</v>
      </c>
      <c r="O9" s="21">
        <f t="shared" ref="O9:O14" si="3">N9*E9</f>
        <v>169.57</v>
      </c>
      <c r="P9" s="9">
        <v>1.2</v>
      </c>
    </row>
    <row r="10" spans="1:16" ht="23.25" customHeight="1">
      <c r="A10" s="51">
        <v>2</v>
      </c>
      <c r="B10" s="52" t="s">
        <v>49</v>
      </c>
      <c r="C10" s="53" t="s">
        <v>42</v>
      </c>
      <c r="D10" s="54" t="s">
        <v>29</v>
      </c>
      <c r="E10" s="55">
        <v>1</v>
      </c>
      <c r="F10" s="58">
        <v>882</v>
      </c>
      <c r="G10" s="41">
        <v>927</v>
      </c>
      <c r="H10" s="42">
        <v>898</v>
      </c>
      <c r="I10" s="34">
        <f t="shared" ref="I10:I14" si="4">AVERAGE(F10:H10)</f>
        <v>902.33333333333337</v>
      </c>
      <c r="J10" s="19">
        <f t="shared" si="0"/>
        <v>22.81081614790083</v>
      </c>
      <c r="K10" s="33">
        <f t="shared" ref="K10:K14" si="5">J10/I10*100</f>
        <v>2.5279811024640741</v>
      </c>
      <c r="L10" s="20">
        <f>((E10/3)*(SUM(F10:H10)))</f>
        <v>902.33333333333326</v>
      </c>
      <c r="M10" s="21">
        <f t="shared" si="1"/>
        <v>902.33333333333326</v>
      </c>
      <c r="N10" s="21">
        <f t="shared" si="2"/>
        <v>902.33</v>
      </c>
      <c r="O10" s="21">
        <f t="shared" si="3"/>
        <v>902.33</v>
      </c>
      <c r="P10" s="9">
        <v>1.2</v>
      </c>
    </row>
    <row r="11" spans="1:16" ht="27" customHeight="1">
      <c r="A11" s="51">
        <v>3</v>
      </c>
      <c r="B11" s="52" t="s">
        <v>50</v>
      </c>
      <c r="C11" s="53" t="s">
        <v>42</v>
      </c>
      <c r="D11" s="54" t="s">
        <v>29</v>
      </c>
      <c r="E11" s="55">
        <v>1</v>
      </c>
      <c r="F11" s="58">
        <v>510.3</v>
      </c>
      <c r="G11" s="41">
        <v>570</v>
      </c>
      <c r="H11" s="42">
        <v>550</v>
      </c>
      <c r="I11" s="34">
        <f t="shared" si="4"/>
        <v>543.43333333333328</v>
      </c>
      <c r="J11" s="19">
        <f t="shared" si="0"/>
        <v>30.386894104750702</v>
      </c>
      <c r="K11" s="33">
        <f t="shared" si="5"/>
        <v>5.5916507584034907</v>
      </c>
      <c r="L11" s="20">
        <f t="shared" ref="L11:L14" si="6">((E11/3)*(SUM(F11:H11)))</f>
        <v>543.43333333333328</v>
      </c>
      <c r="M11" s="21">
        <f t="shared" si="1"/>
        <v>543.43333333333328</v>
      </c>
      <c r="N11" s="21">
        <f t="shared" ref="N11:N14" si="7">ROUNDDOWN(M11,2)</f>
        <v>543.42999999999995</v>
      </c>
      <c r="O11" s="21">
        <f t="shared" si="3"/>
        <v>543.42999999999995</v>
      </c>
      <c r="P11" s="9"/>
    </row>
    <row r="12" spans="1:16" ht="24" customHeight="1">
      <c r="A12" s="51">
        <v>4</v>
      </c>
      <c r="B12" s="52" t="s">
        <v>51</v>
      </c>
      <c r="C12" s="53" t="s">
        <v>42</v>
      </c>
      <c r="D12" s="54" t="s">
        <v>29</v>
      </c>
      <c r="E12" s="55">
        <v>1</v>
      </c>
      <c r="F12" s="58">
        <v>189</v>
      </c>
      <c r="G12" s="41">
        <v>360</v>
      </c>
      <c r="H12" s="42">
        <v>316</v>
      </c>
      <c r="I12" s="34">
        <f t="shared" si="4"/>
        <v>288.33333333333331</v>
      </c>
      <c r="J12" s="19">
        <f t="shared" si="0"/>
        <v>88.793768550125932</v>
      </c>
      <c r="K12" s="33">
        <f t="shared" si="5"/>
        <v>30.795526664783562</v>
      </c>
      <c r="L12" s="20">
        <f t="shared" si="6"/>
        <v>288.33333333333331</v>
      </c>
      <c r="M12" s="21">
        <f t="shared" si="1"/>
        <v>288.33333333333331</v>
      </c>
      <c r="N12" s="21">
        <f t="shared" si="7"/>
        <v>288.33</v>
      </c>
      <c r="O12" s="21">
        <f t="shared" si="3"/>
        <v>288.33</v>
      </c>
      <c r="P12" s="9"/>
    </row>
    <row r="13" spans="1:16" ht="27.75" customHeight="1">
      <c r="A13" s="51">
        <v>5</v>
      </c>
      <c r="B13" s="52" t="s">
        <v>43</v>
      </c>
      <c r="C13" s="53" t="s">
        <v>42</v>
      </c>
      <c r="D13" s="54" t="s">
        <v>29</v>
      </c>
      <c r="E13" s="55">
        <v>1</v>
      </c>
      <c r="F13" s="58">
        <v>299.88</v>
      </c>
      <c r="G13" s="41">
        <v>345.6</v>
      </c>
      <c r="H13" s="42">
        <v>363</v>
      </c>
      <c r="I13" s="34">
        <f t="shared" si="4"/>
        <v>336.16</v>
      </c>
      <c r="J13" s="19">
        <f t="shared" si="0"/>
        <v>32.601668668950069</v>
      </c>
      <c r="K13" s="33">
        <f t="shared" si="5"/>
        <v>9.6982593613011847</v>
      </c>
      <c r="L13" s="20">
        <f t="shared" si="6"/>
        <v>336.15999999999997</v>
      </c>
      <c r="M13" s="21">
        <f t="shared" si="1"/>
        <v>336.15999999999997</v>
      </c>
      <c r="N13" s="21">
        <f t="shared" si="7"/>
        <v>336.16</v>
      </c>
      <c r="O13" s="21">
        <f t="shared" si="3"/>
        <v>336.16</v>
      </c>
      <c r="P13" s="9"/>
    </row>
    <row r="14" spans="1:16" ht="24.75" customHeight="1">
      <c r="A14" s="51">
        <v>6</v>
      </c>
      <c r="B14" s="52" t="s">
        <v>44</v>
      </c>
      <c r="C14" s="53" t="s">
        <v>42</v>
      </c>
      <c r="D14" s="54" t="s">
        <v>29</v>
      </c>
      <c r="E14" s="55">
        <v>1</v>
      </c>
      <c r="F14" s="58">
        <v>369.18</v>
      </c>
      <c r="G14" s="41">
        <v>428.4</v>
      </c>
      <c r="H14" s="42">
        <v>450</v>
      </c>
      <c r="I14" s="34">
        <f t="shared" si="4"/>
        <v>415.85999999999996</v>
      </c>
      <c r="J14" s="19">
        <f t="shared" si="0"/>
        <v>41.843838256068231</v>
      </c>
      <c r="K14" s="33">
        <f t="shared" si="5"/>
        <v>10.062001215810184</v>
      </c>
      <c r="L14" s="20">
        <f t="shared" si="6"/>
        <v>415.85999999999996</v>
      </c>
      <c r="M14" s="21">
        <f t="shared" si="1"/>
        <v>415.85999999999996</v>
      </c>
      <c r="N14" s="21">
        <f t="shared" si="7"/>
        <v>415.86</v>
      </c>
      <c r="O14" s="21">
        <f t="shared" si="3"/>
        <v>415.86</v>
      </c>
      <c r="P14" s="9"/>
    </row>
    <row r="15" spans="1:16" ht="26.25" customHeight="1">
      <c r="A15" s="51">
        <v>7</v>
      </c>
      <c r="B15" s="52" t="s">
        <v>45</v>
      </c>
      <c r="C15" s="53" t="s">
        <v>42</v>
      </c>
      <c r="D15" s="54" t="s">
        <v>29</v>
      </c>
      <c r="E15" s="55">
        <v>1</v>
      </c>
      <c r="F15" s="58">
        <v>1430.1</v>
      </c>
      <c r="G15" s="41">
        <v>1686</v>
      </c>
      <c r="H15" s="42">
        <v>1568</v>
      </c>
      <c r="I15" s="34">
        <f t="shared" ref="I15:I68" si="8">AVERAGE(F15:H15)</f>
        <v>1561.3666666666668</v>
      </c>
      <c r="J15" s="19">
        <f t="shared" ref="J15:J68" si="9">SQRT(((SUM((POWER(H15-I15,2)),(POWER(G15-I15,2)),(POWER(F15-I15,2)))/(COLUMNS(F15:H15)-1))))</f>
        <v>128.07889495671543</v>
      </c>
      <c r="K15" s="33">
        <f t="shared" ref="K15:K68" si="10">J15/I15*100</f>
        <v>8.2029991859726792</v>
      </c>
      <c r="L15" s="20">
        <f t="shared" ref="L15:L68" si="11">((E15/3)*(SUM(F15:H15)))</f>
        <v>1561.3666666666668</v>
      </c>
      <c r="M15" s="21">
        <f t="shared" ref="M15:M68" si="12">L15/E15</f>
        <v>1561.3666666666668</v>
      </c>
      <c r="N15" s="21">
        <f t="shared" ref="N15:N68" si="13">ROUNDDOWN(M15,2)</f>
        <v>1561.36</v>
      </c>
      <c r="O15" s="21">
        <f t="shared" ref="O15:O68" si="14">N15*E15</f>
        <v>1561.36</v>
      </c>
      <c r="P15" s="9"/>
    </row>
    <row r="16" spans="1:16" ht="27" customHeight="1">
      <c r="A16" s="51">
        <v>8</v>
      </c>
      <c r="B16" s="52" t="s">
        <v>40</v>
      </c>
      <c r="C16" s="53" t="s">
        <v>42</v>
      </c>
      <c r="D16" s="54" t="s">
        <v>29</v>
      </c>
      <c r="E16" s="55">
        <v>1</v>
      </c>
      <c r="F16" s="58">
        <v>1890</v>
      </c>
      <c r="G16" s="41">
        <v>2377.1999999999998</v>
      </c>
      <c r="H16" s="42">
        <v>2158</v>
      </c>
      <c r="I16" s="34">
        <f t="shared" si="8"/>
        <v>2141.7333333333331</v>
      </c>
      <c r="J16" s="19">
        <f t="shared" si="9"/>
        <v>244.00699443526878</v>
      </c>
      <c r="K16" s="33">
        <f t="shared" si="10"/>
        <v>11.392968052446715</v>
      </c>
      <c r="L16" s="20">
        <f t="shared" si="11"/>
        <v>2141.7333333333331</v>
      </c>
      <c r="M16" s="21">
        <f t="shared" si="12"/>
        <v>2141.7333333333331</v>
      </c>
      <c r="N16" s="21">
        <f t="shared" si="13"/>
        <v>2141.73</v>
      </c>
      <c r="O16" s="21">
        <f t="shared" si="14"/>
        <v>2141.73</v>
      </c>
      <c r="P16" s="9"/>
    </row>
    <row r="17" spans="1:16" ht="30.75" customHeight="1">
      <c r="A17" s="51">
        <v>9</v>
      </c>
      <c r="B17" s="52" t="s">
        <v>46</v>
      </c>
      <c r="C17" s="53" t="s">
        <v>42</v>
      </c>
      <c r="D17" s="54" t="s">
        <v>29</v>
      </c>
      <c r="E17" s="55">
        <v>1</v>
      </c>
      <c r="F17" s="58">
        <v>246.96</v>
      </c>
      <c r="G17" s="41">
        <v>306.2</v>
      </c>
      <c r="H17" s="42">
        <v>296</v>
      </c>
      <c r="I17" s="34">
        <f t="shared" si="8"/>
        <v>283.05333333333334</v>
      </c>
      <c r="J17" s="19">
        <f t="shared" si="9"/>
        <v>31.67106776433868</v>
      </c>
      <c r="K17" s="33">
        <f t="shared" si="10"/>
        <v>11.189081361936037</v>
      </c>
      <c r="L17" s="20">
        <f t="shared" si="11"/>
        <v>283.05333333333328</v>
      </c>
      <c r="M17" s="21">
        <f t="shared" si="12"/>
        <v>283.05333333333328</v>
      </c>
      <c r="N17" s="21">
        <f t="shared" si="13"/>
        <v>283.05</v>
      </c>
      <c r="O17" s="21">
        <f t="shared" si="14"/>
        <v>283.05</v>
      </c>
      <c r="P17" s="9"/>
    </row>
    <row r="18" spans="1:16" ht="27.75" customHeight="1">
      <c r="A18" s="51">
        <v>10</v>
      </c>
      <c r="B18" s="52" t="s">
        <v>47</v>
      </c>
      <c r="C18" s="53" t="s">
        <v>114</v>
      </c>
      <c r="D18" s="54" t="s">
        <v>29</v>
      </c>
      <c r="E18" s="55">
        <v>1</v>
      </c>
      <c r="F18" s="58">
        <v>2646</v>
      </c>
      <c r="G18" s="41">
        <v>3500</v>
      </c>
      <c r="H18" s="42">
        <v>4325</v>
      </c>
      <c r="I18" s="34">
        <f t="shared" si="8"/>
        <v>3490.3333333333335</v>
      </c>
      <c r="J18" s="19">
        <f t="shared" si="9"/>
        <v>839.54174007808172</v>
      </c>
      <c r="K18" s="33">
        <f t="shared" si="10"/>
        <v>24.05333989336496</v>
      </c>
      <c r="L18" s="20">
        <f t="shared" si="11"/>
        <v>3490.333333333333</v>
      </c>
      <c r="M18" s="21">
        <f t="shared" si="12"/>
        <v>3490.333333333333</v>
      </c>
      <c r="N18" s="21">
        <f t="shared" si="13"/>
        <v>3490.33</v>
      </c>
      <c r="O18" s="21">
        <f t="shared" si="14"/>
        <v>3490.33</v>
      </c>
      <c r="P18" s="9"/>
    </row>
    <row r="19" spans="1:16" ht="31.5" customHeight="1">
      <c r="A19" s="51">
        <v>11</v>
      </c>
      <c r="B19" s="52" t="s">
        <v>52</v>
      </c>
      <c r="C19" s="53" t="s">
        <v>114</v>
      </c>
      <c r="D19" s="54" t="s">
        <v>29</v>
      </c>
      <c r="E19" s="55">
        <v>1</v>
      </c>
      <c r="F19" s="58">
        <v>14.49</v>
      </c>
      <c r="G19" s="41">
        <v>21.77</v>
      </c>
      <c r="H19" s="42">
        <v>18.579999999999998</v>
      </c>
      <c r="I19" s="34">
        <f t="shared" si="8"/>
        <v>18.279999999999998</v>
      </c>
      <c r="J19" s="19">
        <f t="shared" si="9"/>
        <v>3.6492601989992433</v>
      </c>
      <c r="K19" s="33">
        <f t="shared" si="10"/>
        <v>19.963130191461946</v>
      </c>
      <c r="L19" s="20">
        <f t="shared" si="11"/>
        <v>18.279999999999998</v>
      </c>
      <c r="M19" s="21">
        <f t="shared" si="12"/>
        <v>18.279999999999998</v>
      </c>
      <c r="N19" s="21">
        <f t="shared" si="13"/>
        <v>18.28</v>
      </c>
      <c r="O19" s="21">
        <f t="shared" si="14"/>
        <v>18.28</v>
      </c>
      <c r="P19" s="9"/>
    </row>
    <row r="20" spans="1:16" ht="31.5" customHeight="1">
      <c r="A20" s="51">
        <v>12</v>
      </c>
      <c r="B20" s="52" t="s">
        <v>53</v>
      </c>
      <c r="C20" s="53" t="s">
        <v>34</v>
      </c>
      <c r="D20" s="54" t="s">
        <v>29</v>
      </c>
      <c r="E20" s="55">
        <v>1</v>
      </c>
      <c r="F20" s="58">
        <v>10962</v>
      </c>
      <c r="G20" s="41">
        <v>9211.2000000000007</v>
      </c>
      <c r="H20" s="42">
        <v>13258</v>
      </c>
      <c r="I20" s="34">
        <f t="shared" si="8"/>
        <v>11143.733333333332</v>
      </c>
      <c r="J20" s="19">
        <f t="shared" si="9"/>
        <v>2029.5117179591084</v>
      </c>
      <c r="K20" s="33">
        <f t="shared" si="10"/>
        <v>18.212134634345539</v>
      </c>
      <c r="L20" s="20">
        <f t="shared" si="11"/>
        <v>11143.733333333332</v>
      </c>
      <c r="M20" s="21">
        <f t="shared" si="12"/>
        <v>11143.733333333332</v>
      </c>
      <c r="N20" s="21">
        <f t="shared" si="13"/>
        <v>11143.73</v>
      </c>
      <c r="O20" s="21">
        <f t="shared" si="14"/>
        <v>11143.73</v>
      </c>
      <c r="P20" s="9"/>
    </row>
    <row r="21" spans="1:16" ht="30.75" customHeight="1">
      <c r="A21" s="51">
        <v>13</v>
      </c>
      <c r="B21" s="52" t="s">
        <v>54</v>
      </c>
      <c r="C21" s="53" t="s">
        <v>34</v>
      </c>
      <c r="D21" s="54" t="s">
        <v>29</v>
      </c>
      <c r="E21" s="55">
        <v>1</v>
      </c>
      <c r="F21" s="58">
        <v>11970</v>
      </c>
      <c r="G21" s="41">
        <v>10231.200000000001</v>
      </c>
      <c r="H21" s="42">
        <v>14584</v>
      </c>
      <c r="I21" s="34">
        <f t="shared" si="8"/>
        <v>12261.733333333332</v>
      </c>
      <c r="J21" s="19">
        <f t="shared" si="9"/>
        <v>2191.0153384523196</v>
      </c>
      <c r="K21" s="33">
        <f t="shared" si="10"/>
        <v>17.86872442003023</v>
      </c>
      <c r="L21" s="20">
        <f t="shared" si="11"/>
        <v>12261.733333333332</v>
      </c>
      <c r="M21" s="21">
        <f t="shared" si="12"/>
        <v>12261.733333333332</v>
      </c>
      <c r="N21" s="21">
        <f t="shared" si="13"/>
        <v>12261.73</v>
      </c>
      <c r="O21" s="21">
        <f t="shared" si="14"/>
        <v>12261.73</v>
      </c>
      <c r="P21" s="9"/>
    </row>
    <row r="22" spans="1:16" ht="27.75" customHeight="1">
      <c r="A22" s="51">
        <v>14</v>
      </c>
      <c r="B22" s="52" t="s">
        <v>55</v>
      </c>
      <c r="C22" s="53" t="s">
        <v>34</v>
      </c>
      <c r="D22" s="54" t="s">
        <v>29</v>
      </c>
      <c r="E22" s="55">
        <v>1</v>
      </c>
      <c r="F22" s="58">
        <v>667.8</v>
      </c>
      <c r="G22" s="41">
        <v>559.20000000000005</v>
      </c>
      <c r="H22" s="42">
        <v>789</v>
      </c>
      <c r="I22" s="34">
        <f t="shared" si="8"/>
        <v>672</v>
      </c>
      <c r="J22" s="19">
        <f t="shared" si="9"/>
        <v>114.95755738532371</v>
      </c>
      <c r="K22" s="33">
        <f t="shared" si="10"/>
        <v>17.106779372816028</v>
      </c>
      <c r="L22" s="20">
        <f t="shared" si="11"/>
        <v>672</v>
      </c>
      <c r="M22" s="21">
        <f t="shared" si="12"/>
        <v>672</v>
      </c>
      <c r="N22" s="21">
        <f t="shared" si="13"/>
        <v>672</v>
      </c>
      <c r="O22" s="21">
        <f t="shared" si="14"/>
        <v>672</v>
      </c>
      <c r="P22" s="9"/>
    </row>
    <row r="23" spans="1:16" ht="27" customHeight="1">
      <c r="A23" s="51">
        <v>15</v>
      </c>
      <c r="B23" s="52" t="s">
        <v>56</v>
      </c>
      <c r="C23" s="53" t="s">
        <v>34</v>
      </c>
      <c r="D23" s="54" t="s">
        <v>29</v>
      </c>
      <c r="E23" s="55">
        <v>1</v>
      </c>
      <c r="F23" s="58">
        <v>8757</v>
      </c>
      <c r="G23" s="57">
        <v>7379.4</v>
      </c>
      <c r="H23" s="42">
        <v>10153</v>
      </c>
      <c r="I23" s="34">
        <f t="shared" si="8"/>
        <v>8763.1333333333332</v>
      </c>
      <c r="J23" s="19">
        <f t="shared" si="9"/>
        <v>1386.8101720615311</v>
      </c>
      <c r="K23" s="33">
        <f t="shared" si="10"/>
        <v>15.825505778696334</v>
      </c>
      <c r="L23" s="20">
        <f t="shared" si="11"/>
        <v>8763.1333333333332</v>
      </c>
      <c r="M23" s="21">
        <f t="shared" si="12"/>
        <v>8763.1333333333332</v>
      </c>
      <c r="N23" s="21">
        <f t="shared" si="13"/>
        <v>8763.1299999999992</v>
      </c>
      <c r="O23" s="21">
        <f t="shared" si="14"/>
        <v>8763.1299999999992</v>
      </c>
      <c r="P23" s="9"/>
    </row>
    <row r="24" spans="1:16" ht="32.25" customHeight="1">
      <c r="A24" s="51">
        <v>16</v>
      </c>
      <c r="B24" s="52" t="s">
        <v>57</v>
      </c>
      <c r="C24" s="53" t="s">
        <v>34</v>
      </c>
      <c r="D24" s="54" t="s">
        <v>29</v>
      </c>
      <c r="E24" s="55">
        <v>1</v>
      </c>
      <c r="F24" s="58">
        <v>13797</v>
      </c>
      <c r="G24" s="41">
        <v>12635.8</v>
      </c>
      <c r="H24" s="42">
        <v>15851</v>
      </c>
      <c r="I24" s="34">
        <f t="shared" si="8"/>
        <v>14094.6</v>
      </c>
      <c r="J24" s="19">
        <f t="shared" si="9"/>
        <v>1628.1283978851302</v>
      </c>
      <c r="K24" s="33">
        <f t="shared" si="10"/>
        <v>11.551433867474991</v>
      </c>
      <c r="L24" s="20">
        <f t="shared" si="11"/>
        <v>14094.6</v>
      </c>
      <c r="M24" s="21">
        <f t="shared" si="12"/>
        <v>14094.6</v>
      </c>
      <c r="N24" s="21">
        <f t="shared" si="13"/>
        <v>14094.6</v>
      </c>
      <c r="O24" s="21">
        <f t="shared" si="14"/>
        <v>14094.6</v>
      </c>
      <c r="P24" s="9"/>
    </row>
    <row r="25" spans="1:16" ht="35.25" customHeight="1">
      <c r="A25" s="51">
        <v>17</v>
      </c>
      <c r="B25" s="52" t="s">
        <v>58</v>
      </c>
      <c r="C25" s="53" t="s">
        <v>34</v>
      </c>
      <c r="D25" s="54" t="s">
        <v>29</v>
      </c>
      <c r="E25" s="55">
        <v>1</v>
      </c>
      <c r="F25" s="58">
        <v>4410</v>
      </c>
      <c r="G25" s="41">
        <v>3754.8</v>
      </c>
      <c r="H25" s="42">
        <v>5684</v>
      </c>
      <c r="I25" s="34">
        <f t="shared" si="8"/>
        <v>4616.2666666666664</v>
      </c>
      <c r="J25" s="19">
        <f t="shared" si="9"/>
        <v>981.00082228983536</v>
      </c>
      <c r="K25" s="33">
        <f t="shared" si="10"/>
        <v>21.250956522366604</v>
      </c>
      <c r="L25" s="20">
        <f t="shared" si="11"/>
        <v>4616.2666666666664</v>
      </c>
      <c r="M25" s="21">
        <f t="shared" si="12"/>
        <v>4616.2666666666664</v>
      </c>
      <c r="N25" s="21">
        <f t="shared" si="13"/>
        <v>4616.26</v>
      </c>
      <c r="O25" s="21">
        <f t="shared" si="14"/>
        <v>4616.26</v>
      </c>
      <c r="P25" s="9"/>
    </row>
    <row r="26" spans="1:16" ht="27" customHeight="1">
      <c r="A26" s="51">
        <v>18</v>
      </c>
      <c r="B26" s="52" t="s">
        <v>59</v>
      </c>
      <c r="C26" s="53" t="s">
        <v>34</v>
      </c>
      <c r="D26" s="54" t="s">
        <v>29</v>
      </c>
      <c r="E26" s="55">
        <v>1</v>
      </c>
      <c r="F26" s="58">
        <v>4599</v>
      </c>
      <c r="G26" s="41">
        <v>3880.8</v>
      </c>
      <c r="H26" s="42">
        <v>5984</v>
      </c>
      <c r="I26" s="34">
        <f t="shared" si="8"/>
        <v>4821.2666666666664</v>
      </c>
      <c r="J26" s="19">
        <f t="shared" si="9"/>
        <v>1069.0717531266707</v>
      </c>
      <c r="K26" s="33">
        <f t="shared" si="10"/>
        <v>22.174084676087976</v>
      </c>
      <c r="L26" s="20">
        <f t="shared" si="11"/>
        <v>4821.2666666666664</v>
      </c>
      <c r="M26" s="21">
        <f t="shared" si="12"/>
        <v>4821.2666666666664</v>
      </c>
      <c r="N26" s="21">
        <f t="shared" si="13"/>
        <v>4821.26</v>
      </c>
      <c r="O26" s="21">
        <f t="shared" si="14"/>
        <v>4821.26</v>
      </c>
      <c r="P26" s="9"/>
    </row>
    <row r="27" spans="1:16" ht="32.25" customHeight="1">
      <c r="A27" s="51">
        <v>19</v>
      </c>
      <c r="B27" s="52" t="s">
        <v>61</v>
      </c>
      <c r="C27" s="53" t="s">
        <v>34</v>
      </c>
      <c r="D27" s="54" t="s">
        <v>29</v>
      </c>
      <c r="E27" s="55">
        <v>1</v>
      </c>
      <c r="F27" s="58">
        <v>3150</v>
      </c>
      <c r="G27" s="41">
        <v>3207.2</v>
      </c>
      <c r="H27" s="42">
        <v>5364</v>
      </c>
      <c r="I27" s="34">
        <f t="shared" si="8"/>
        <v>3907.0666666666671</v>
      </c>
      <c r="J27" s="19">
        <f t="shared" si="9"/>
        <v>1262.0653760139896</v>
      </c>
      <c r="K27" s="33">
        <f t="shared" si="10"/>
        <v>32.302120329334613</v>
      </c>
      <c r="L27" s="20">
        <f t="shared" si="11"/>
        <v>3907.0666666666666</v>
      </c>
      <c r="M27" s="21">
        <f t="shared" si="12"/>
        <v>3907.0666666666666</v>
      </c>
      <c r="N27" s="21">
        <f t="shared" si="13"/>
        <v>3907.06</v>
      </c>
      <c r="O27" s="21">
        <f t="shared" si="14"/>
        <v>3907.06</v>
      </c>
      <c r="P27" s="9"/>
    </row>
    <row r="28" spans="1:16" ht="28.5" customHeight="1">
      <c r="A28" s="51">
        <v>20</v>
      </c>
      <c r="B28" s="52" t="s">
        <v>60</v>
      </c>
      <c r="C28" s="53" t="s">
        <v>34</v>
      </c>
      <c r="D28" s="54" t="s">
        <v>29</v>
      </c>
      <c r="E28" s="55">
        <v>1</v>
      </c>
      <c r="F28" s="58">
        <v>7686</v>
      </c>
      <c r="G28" s="41">
        <v>7506.6</v>
      </c>
      <c r="H28" s="42">
        <v>8508</v>
      </c>
      <c r="I28" s="34">
        <f t="shared" si="8"/>
        <v>7900.2</v>
      </c>
      <c r="J28" s="19">
        <f t="shared" si="9"/>
        <v>533.95853771617874</v>
      </c>
      <c r="K28" s="33">
        <f t="shared" si="10"/>
        <v>6.7587977230472482</v>
      </c>
      <c r="L28" s="20">
        <f t="shared" si="11"/>
        <v>7900.1999999999989</v>
      </c>
      <c r="M28" s="21">
        <f t="shared" si="12"/>
        <v>7900.1999999999989</v>
      </c>
      <c r="N28" s="21">
        <f t="shared" si="13"/>
        <v>7900.2</v>
      </c>
      <c r="O28" s="21">
        <f t="shared" si="14"/>
        <v>7900.2</v>
      </c>
      <c r="P28" s="9"/>
    </row>
    <row r="29" spans="1:16" ht="30" customHeight="1">
      <c r="A29" s="51">
        <v>21</v>
      </c>
      <c r="B29" s="52" t="s">
        <v>62</v>
      </c>
      <c r="C29" s="53" t="s">
        <v>115</v>
      </c>
      <c r="D29" s="54" t="s">
        <v>29</v>
      </c>
      <c r="E29" s="55">
        <v>1</v>
      </c>
      <c r="F29" s="58">
        <v>18396</v>
      </c>
      <c r="G29" s="41">
        <v>15711.6</v>
      </c>
      <c r="H29" s="42">
        <v>21586</v>
      </c>
      <c r="I29" s="34">
        <f t="shared" si="8"/>
        <v>18564.533333333333</v>
      </c>
      <c r="J29" s="19">
        <f t="shared" si="9"/>
        <v>2940.8241112540768</v>
      </c>
      <c r="K29" s="33">
        <f t="shared" si="10"/>
        <v>15.84108826465201</v>
      </c>
      <c r="L29" s="20">
        <f t="shared" si="11"/>
        <v>18564.533333333333</v>
      </c>
      <c r="M29" s="21">
        <f t="shared" si="12"/>
        <v>18564.533333333333</v>
      </c>
      <c r="N29" s="21">
        <f t="shared" si="13"/>
        <v>18564.53</v>
      </c>
      <c r="O29" s="21">
        <f t="shared" si="14"/>
        <v>18564.53</v>
      </c>
      <c r="P29" s="9"/>
    </row>
    <row r="30" spans="1:16" ht="30.75" customHeight="1">
      <c r="A30" s="51">
        <v>22</v>
      </c>
      <c r="B30" s="52" t="s">
        <v>63</v>
      </c>
      <c r="C30" s="53" t="s">
        <v>34</v>
      </c>
      <c r="D30" s="54" t="s">
        <v>29</v>
      </c>
      <c r="E30" s="55">
        <v>1</v>
      </c>
      <c r="F30" s="58">
        <v>42.32</v>
      </c>
      <c r="G30" s="41">
        <v>40.799999999999997</v>
      </c>
      <c r="H30" s="42">
        <v>59</v>
      </c>
      <c r="I30" s="34">
        <f t="shared" si="8"/>
        <v>47.373333333333335</v>
      </c>
      <c r="J30" s="19">
        <f t="shared" si="9"/>
        <v>10.097630084991891</v>
      </c>
      <c r="K30" s="33">
        <f t="shared" si="10"/>
        <v>21.315008622977537</v>
      </c>
      <c r="L30" s="20">
        <f t="shared" si="11"/>
        <v>47.373333333333335</v>
      </c>
      <c r="M30" s="21">
        <f t="shared" si="12"/>
        <v>47.373333333333335</v>
      </c>
      <c r="N30" s="21">
        <f t="shared" si="13"/>
        <v>47.37</v>
      </c>
      <c r="O30" s="21">
        <f t="shared" si="14"/>
        <v>47.37</v>
      </c>
      <c r="P30" s="9"/>
    </row>
    <row r="31" spans="1:16" ht="27.75" customHeight="1">
      <c r="A31" s="51">
        <v>23</v>
      </c>
      <c r="B31" s="52" t="s">
        <v>64</v>
      </c>
      <c r="C31" s="53" t="s">
        <v>34</v>
      </c>
      <c r="D31" s="54" t="s">
        <v>29</v>
      </c>
      <c r="E31" s="55">
        <v>1</v>
      </c>
      <c r="F31" s="58">
        <v>55.13</v>
      </c>
      <c r="G31" s="41">
        <v>51.6</v>
      </c>
      <c r="H31" s="42">
        <v>65</v>
      </c>
      <c r="I31" s="34">
        <f t="shared" si="8"/>
        <v>57.243333333333339</v>
      </c>
      <c r="J31" s="19">
        <f t="shared" si="9"/>
        <v>6.9454757456443055</v>
      </c>
      <c r="K31" s="33">
        <f t="shared" si="10"/>
        <v>12.133248260020331</v>
      </c>
      <c r="L31" s="20">
        <f t="shared" si="11"/>
        <v>57.243333333333339</v>
      </c>
      <c r="M31" s="21">
        <f t="shared" si="12"/>
        <v>57.243333333333339</v>
      </c>
      <c r="N31" s="21">
        <f t="shared" si="13"/>
        <v>57.24</v>
      </c>
      <c r="O31" s="21">
        <f t="shared" si="14"/>
        <v>57.24</v>
      </c>
      <c r="P31" s="9"/>
    </row>
    <row r="32" spans="1:16" ht="30" customHeight="1">
      <c r="A32" s="51">
        <v>24</v>
      </c>
      <c r="B32" s="52" t="s">
        <v>65</v>
      </c>
      <c r="C32" s="53" t="s">
        <v>34</v>
      </c>
      <c r="D32" s="54" t="s">
        <v>29</v>
      </c>
      <c r="E32" s="55">
        <v>1</v>
      </c>
      <c r="F32" s="58">
        <v>65.86</v>
      </c>
      <c r="G32" s="41">
        <v>58.2</v>
      </c>
      <c r="H32" s="42">
        <v>79</v>
      </c>
      <c r="I32" s="34">
        <f t="shared" si="8"/>
        <v>67.686666666666667</v>
      </c>
      <c r="J32" s="19">
        <f t="shared" si="9"/>
        <v>10.519626102354271</v>
      </c>
      <c r="K32" s="33">
        <f t="shared" si="10"/>
        <v>15.541651879770912</v>
      </c>
      <c r="L32" s="20">
        <f t="shared" si="11"/>
        <v>67.686666666666667</v>
      </c>
      <c r="M32" s="21">
        <f t="shared" si="12"/>
        <v>67.686666666666667</v>
      </c>
      <c r="N32" s="21">
        <f t="shared" si="13"/>
        <v>67.680000000000007</v>
      </c>
      <c r="O32" s="21">
        <f t="shared" si="14"/>
        <v>67.680000000000007</v>
      </c>
      <c r="P32" s="9"/>
    </row>
    <row r="33" spans="1:16" ht="32.25" customHeight="1">
      <c r="A33" s="51">
        <v>25</v>
      </c>
      <c r="B33" s="52" t="s">
        <v>66</v>
      </c>
      <c r="C33" s="53" t="s">
        <v>34</v>
      </c>
      <c r="D33" s="54" t="s">
        <v>29</v>
      </c>
      <c r="E33" s="55">
        <v>1</v>
      </c>
      <c r="F33" s="58">
        <v>88.53</v>
      </c>
      <c r="G33" s="41">
        <v>82.8</v>
      </c>
      <c r="H33" s="42">
        <v>98</v>
      </c>
      <c r="I33" s="34">
        <f t="shared" si="8"/>
        <v>89.776666666666657</v>
      </c>
      <c r="J33" s="19">
        <f t="shared" si="9"/>
        <v>7.6763033638160332</v>
      </c>
      <c r="K33" s="33">
        <f t="shared" si="10"/>
        <v>8.5504437275639926</v>
      </c>
      <c r="L33" s="20">
        <f t="shared" si="11"/>
        <v>89.776666666666657</v>
      </c>
      <c r="M33" s="21">
        <f t="shared" si="12"/>
        <v>89.776666666666657</v>
      </c>
      <c r="N33" s="21">
        <f t="shared" si="13"/>
        <v>89.77</v>
      </c>
      <c r="O33" s="21">
        <f t="shared" si="14"/>
        <v>89.77</v>
      </c>
      <c r="P33" s="9"/>
    </row>
    <row r="34" spans="1:16" ht="28.5" customHeight="1">
      <c r="A34" s="51">
        <v>26</v>
      </c>
      <c r="B34" s="52" t="s">
        <v>67</v>
      </c>
      <c r="C34" s="53" t="s">
        <v>34</v>
      </c>
      <c r="D34" s="54" t="s">
        <v>29</v>
      </c>
      <c r="E34" s="55">
        <v>1</v>
      </c>
      <c r="F34" s="58">
        <v>113.07</v>
      </c>
      <c r="G34" s="41">
        <v>146.4</v>
      </c>
      <c r="H34" s="42">
        <v>170</v>
      </c>
      <c r="I34" s="34">
        <f t="shared" si="8"/>
        <v>143.15666666666667</v>
      </c>
      <c r="J34" s="19">
        <f t="shared" si="9"/>
        <v>28.603245153886533</v>
      </c>
      <c r="K34" s="33">
        <f t="shared" si="10"/>
        <v>19.980379412219619</v>
      </c>
      <c r="L34" s="20">
        <f t="shared" si="11"/>
        <v>143.15666666666667</v>
      </c>
      <c r="M34" s="21">
        <f t="shared" si="12"/>
        <v>143.15666666666667</v>
      </c>
      <c r="N34" s="21">
        <f t="shared" si="13"/>
        <v>143.15</v>
      </c>
      <c r="O34" s="21">
        <f t="shared" si="14"/>
        <v>143.15</v>
      </c>
      <c r="P34" s="9"/>
    </row>
    <row r="35" spans="1:16" ht="31.5" customHeight="1">
      <c r="A35" s="51">
        <v>27</v>
      </c>
      <c r="B35" s="52" t="s">
        <v>68</v>
      </c>
      <c r="C35" s="53" t="s">
        <v>34</v>
      </c>
      <c r="D35" s="54" t="s">
        <v>29</v>
      </c>
      <c r="E35" s="55">
        <v>1</v>
      </c>
      <c r="F35" s="58">
        <v>129.38999999999999</v>
      </c>
      <c r="G35" s="41">
        <v>120.6</v>
      </c>
      <c r="H35" s="42">
        <v>150</v>
      </c>
      <c r="I35" s="34">
        <f t="shared" si="8"/>
        <v>133.33000000000001</v>
      </c>
      <c r="J35" s="19">
        <f t="shared" si="9"/>
        <v>15.090815087330443</v>
      </c>
      <c r="K35" s="33">
        <f t="shared" si="10"/>
        <v>11.318394275354715</v>
      </c>
      <c r="L35" s="20">
        <f t="shared" si="11"/>
        <v>133.32999999999998</v>
      </c>
      <c r="M35" s="21">
        <f t="shared" si="12"/>
        <v>133.32999999999998</v>
      </c>
      <c r="N35" s="21">
        <f t="shared" si="13"/>
        <v>133.33000000000001</v>
      </c>
      <c r="O35" s="21">
        <f t="shared" si="14"/>
        <v>133.33000000000001</v>
      </c>
      <c r="P35" s="9"/>
    </row>
    <row r="36" spans="1:16" ht="31.5" customHeight="1">
      <c r="A36" s="51">
        <v>28</v>
      </c>
      <c r="B36" s="52" t="s">
        <v>69</v>
      </c>
      <c r="C36" s="53" t="s">
        <v>34</v>
      </c>
      <c r="D36" s="54" t="s">
        <v>29</v>
      </c>
      <c r="E36" s="55">
        <v>1</v>
      </c>
      <c r="F36" s="58">
        <v>158.19</v>
      </c>
      <c r="G36" s="41">
        <v>151.19999999999999</v>
      </c>
      <c r="H36" s="42">
        <v>185</v>
      </c>
      <c r="I36" s="34">
        <f t="shared" si="8"/>
        <v>164.79666666666665</v>
      </c>
      <c r="J36" s="19">
        <f t="shared" si="9"/>
        <v>17.842254155048167</v>
      </c>
      <c r="K36" s="33">
        <f t="shared" si="10"/>
        <v>10.826829520246061</v>
      </c>
      <c r="L36" s="20">
        <f t="shared" si="11"/>
        <v>164.79666666666665</v>
      </c>
      <c r="M36" s="21">
        <f t="shared" si="12"/>
        <v>164.79666666666665</v>
      </c>
      <c r="N36" s="21">
        <f t="shared" si="13"/>
        <v>164.79</v>
      </c>
      <c r="O36" s="21">
        <f t="shared" si="14"/>
        <v>164.79</v>
      </c>
      <c r="P36" s="9"/>
    </row>
    <row r="37" spans="1:16" ht="30.75" customHeight="1">
      <c r="A37" s="51">
        <v>29</v>
      </c>
      <c r="B37" s="52" t="s">
        <v>70</v>
      </c>
      <c r="C37" s="53" t="s">
        <v>34</v>
      </c>
      <c r="D37" s="54" t="s">
        <v>29</v>
      </c>
      <c r="E37" s="55">
        <v>1</v>
      </c>
      <c r="F37" s="58">
        <v>226.8</v>
      </c>
      <c r="G37" s="41">
        <v>371.6</v>
      </c>
      <c r="H37" s="42">
        <v>456</v>
      </c>
      <c r="I37" s="34">
        <f t="shared" si="8"/>
        <v>351.4666666666667</v>
      </c>
      <c r="J37" s="19">
        <f t="shared" si="9"/>
        <v>115.91882217022967</v>
      </c>
      <c r="K37" s="33">
        <f t="shared" si="10"/>
        <v>32.981455473320274</v>
      </c>
      <c r="L37" s="20">
        <f t="shared" si="11"/>
        <v>351.4666666666667</v>
      </c>
      <c r="M37" s="21">
        <f t="shared" si="12"/>
        <v>351.4666666666667</v>
      </c>
      <c r="N37" s="21">
        <f t="shared" si="13"/>
        <v>351.46</v>
      </c>
      <c r="O37" s="21">
        <f t="shared" si="14"/>
        <v>351.46</v>
      </c>
      <c r="P37" s="9"/>
    </row>
    <row r="38" spans="1:16" ht="30" customHeight="1">
      <c r="A38" s="51">
        <v>30</v>
      </c>
      <c r="B38" s="52" t="s">
        <v>71</v>
      </c>
      <c r="C38" s="53" t="s">
        <v>34</v>
      </c>
      <c r="D38" s="54" t="s">
        <v>29</v>
      </c>
      <c r="E38" s="55">
        <v>1</v>
      </c>
      <c r="F38" s="58">
        <v>7056</v>
      </c>
      <c r="G38" s="41">
        <v>9625.2000000000007</v>
      </c>
      <c r="H38" s="42">
        <v>10584</v>
      </c>
      <c r="I38" s="34">
        <f t="shared" si="8"/>
        <v>9088.4</v>
      </c>
      <c r="J38" s="19">
        <f t="shared" si="9"/>
        <v>1824.2290645639873</v>
      </c>
      <c r="K38" s="33">
        <f t="shared" si="10"/>
        <v>20.072059598653087</v>
      </c>
      <c r="L38" s="20">
        <f t="shared" si="11"/>
        <v>9088.4</v>
      </c>
      <c r="M38" s="21">
        <f t="shared" si="12"/>
        <v>9088.4</v>
      </c>
      <c r="N38" s="21">
        <f t="shared" si="13"/>
        <v>9088.4</v>
      </c>
      <c r="O38" s="21">
        <f t="shared" si="14"/>
        <v>9088.4</v>
      </c>
      <c r="P38" s="9"/>
    </row>
    <row r="39" spans="1:16" ht="35.25" customHeight="1">
      <c r="A39" s="51">
        <v>31</v>
      </c>
      <c r="B39" s="52" t="s">
        <v>72</v>
      </c>
      <c r="C39" s="53" t="s">
        <v>34</v>
      </c>
      <c r="D39" s="54" t="s">
        <v>29</v>
      </c>
      <c r="E39" s="55">
        <v>1</v>
      </c>
      <c r="F39" s="58">
        <v>7213.5</v>
      </c>
      <c r="G39" s="41">
        <v>6350.58</v>
      </c>
      <c r="H39" s="42">
        <v>8365</v>
      </c>
      <c r="I39" s="34">
        <f t="shared" si="8"/>
        <v>7309.6933333333336</v>
      </c>
      <c r="J39" s="19">
        <f t="shared" si="9"/>
        <v>1010.6492230904516</v>
      </c>
      <c r="K39" s="33">
        <f t="shared" si="10"/>
        <v>13.826150797349248</v>
      </c>
      <c r="L39" s="20">
        <f t="shared" si="11"/>
        <v>7309.6933333333336</v>
      </c>
      <c r="M39" s="21">
        <f t="shared" si="12"/>
        <v>7309.6933333333336</v>
      </c>
      <c r="N39" s="21">
        <f t="shared" si="13"/>
        <v>7309.69</v>
      </c>
      <c r="O39" s="21">
        <f t="shared" si="14"/>
        <v>7309.69</v>
      </c>
      <c r="P39" s="9"/>
    </row>
    <row r="40" spans="1:16" ht="28.5" customHeight="1">
      <c r="A40" s="51">
        <v>32</v>
      </c>
      <c r="B40" s="52" t="s">
        <v>73</v>
      </c>
      <c r="C40" s="53" t="s">
        <v>113</v>
      </c>
      <c r="D40" s="54" t="s">
        <v>29</v>
      </c>
      <c r="E40" s="55">
        <v>1</v>
      </c>
      <c r="F40" s="58">
        <v>1134</v>
      </c>
      <c r="G40" s="41">
        <v>1163.4000000000001</v>
      </c>
      <c r="H40" s="42">
        <v>1354</v>
      </c>
      <c r="I40" s="34">
        <f t="shared" si="8"/>
        <v>1217.1333333333334</v>
      </c>
      <c r="J40" s="19">
        <f t="shared" si="9"/>
        <v>119.43807321509054</v>
      </c>
      <c r="K40" s="33">
        <f t="shared" si="10"/>
        <v>9.8130640205201178</v>
      </c>
      <c r="L40" s="20">
        <f t="shared" si="11"/>
        <v>1217.1333333333332</v>
      </c>
      <c r="M40" s="21">
        <f t="shared" si="12"/>
        <v>1217.1333333333332</v>
      </c>
      <c r="N40" s="21">
        <f t="shared" si="13"/>
        <v>1217.1300000000001</v>
      </c>
      <c r="O40" s="21">
        <f t="shared" si="14"/>
        <v>1217.1300000000001</v>
      </c>
      <c r="P40" s="9"/>
    </row>
    <row r="41" spans="1:16" ht="36" customHeight="1">
      <c r="A41" s="51">
        <v>33</v>
      </c>
      <c r="B41" s="52" t="s">
        <v>74</v>
      </c>
      <c r="C41" s="53" t="s">
        <v>107</v>
      </c>
      <c r="D41" s="54" t="s">
        <v>29</v>
      </c>
      <c r="E41" s="55">
        <v>1</v>
      </c>
      <c r="F41" s="58">
        <v>1795.5</v>
      </c>
      <c r="G41" s="41">
        <v>1797.58</v>
      </c>
      <c r="H41" s="42">
        <v>1855</v>
      </c>
      <c r="I41" s="34">
        <f t="shared" si="8"/>
        <v>1816.0266666666666</v>
      </c>
      <c r="J41" s="19">
        <f t="shared" si="9"/>
        <v>33.76791573866138</v>
      </c>
      <c r="K41" s="33">
        <f t="shared" si="10"/>
        <v>1.8594394211535834</v>
      </c>
      <c r="L41" s="20">
        <f t="shared" si="11"/>
        <v>1816.0266666666666</v>
      </c>
      <c r="M41" s="21">
        <f t="shared" si="12"/>
        <v>1816.0266666666666</v>
      </c>
      <c r="N41" s="21">
        <f t="shared" si="13"/>
        <v>1816.02</v>
      </c>
      <c r="O41" s="21">
        <f t="shared" si="14"/>
        <v>1816.02</v>
      </c>
      <c r="P41" s="9"/>
    </row>
    <row r="42" spans="1:16" ht="30" customHeight="1">
      <c r="A42" s="51">
        <v>34</v>
      </c>
      <c r="B42" s="52" t="s">
        <v>75</v>
      </c>
      <c r="C42" s="53" t="s">
        <v>107</v>
      </c>
      <c r="D42" s="54" t="s">
        <v>29</v>
      </c>
      <c r="E42" s="55">
        <v>1</v>
      </c>
      <c r="F42" s="58">
        <v>1192.21</v>
      </c>
      <c r="G42" s="41">
        <v>1570.44</v>
      </c>
      <c r="H42" s="42">
        <v>1456</v>
      </c>
      <c r="I42" s="34">
        <f t="shared" si="8"/>
        <v>1406.2166666666665</v>
      </c>
      <c r="J42" s="19">
        <f t="shared" si="9"/>
        <v>193.96718390834397</v>
      </c>
      <c r="K42" s="33">
        <f t="shared" si="10"/>
        <v>13.793548925012313</v>
      </c>
      <c r="L42" s="20">
        <f t="shared" si="11"/>
        <v>1406.2166666666665</v>
      </c>
      <c r="M42" s="21">
        <f t="shared" si="12"/>
        <v>1406.2166666666665</v>
      </c>
      <c r="N42" s="21">
        <f t="shared" si="13"/>
        <v>1406.21</v>
      </c>
      <c r="O42" s="21">
        <f t="shared" si="14"/>
        <v>1406.21</v>
      </c>
      <c r="P42" s="9"/>
    </row>
    <row r="43" spans="1:16" ht="27.75" customHeight="1">
      <c r="A43" s="51">
        <v>35</v>
      </c>
      <c r="B43" s="52" t="s">
        <v>76</v>
      </c>
      <c r="C43" s="53" t="s">
        <v>107</v>
      </c>
      <c r="D43" s="54" t="s">
        <v>29</v>
      </c>
      <c r="E43" s="55">
        <v>1</v>
      </c>
      <c r="F43" s="58">
        <v>885.15</v>
      </c>
      <c r="G43" s="41">
        <v>847.2</v>
      </c>
      <c r="H43" s="42">
        <v>950</v>
      </c>
      <c r="I43" s="34">
        <f t="shared" si="8"/>
        <v>894.11666666666667</v>
      </c>
      <c r="J43" s="19">
        <f t="shared" si="9"/>
        <v>51.983274553776731</v>
      </c>
      <c r="K43" s="33">
        <f t="shared" si="10"/>
        <v>5.8139252394851599</v>
      </c>
      <c r="L43" s="20">
        <f t="shared" si="11"/>
        <v>894.11666666666656</v>
      </c>
      <c r="M43" s="21">
        <f t="shared" si="12"/>
        <v>894.11666666666656</v>
      </c>
      <c r="N43" s="21">
        <f t="shared" si="13"/>
        <v>894.11</v>
      </c>
      <c r="O43" s="21">
        <f t="shared" si="14"/>
        <v>894.11</v>
      </c>
      <c r="P43" s="9"/>
    </row>
    <row r="44" spans="1:16" ht="29.25" customHeight="1">
      <c r="A44" s="51">
        <v>36</v>
      </c>
      <c r="B44" s="52" t="s">
        <v>77</v>
      </c>
      <c r="C44" s="53" t="s">
        <v>107</v>
      </c>
      <c r="D44" s="54" t="s">
        <v>29</v>
      </c>
      <c r="E44" s="55">
        <v>1</v>
      </c>
      <c r="F44" s="58">
        <v>1193.8499999999999</v>
      </c>
      <c r="G44" s="41">
        <v>2024.4</v>
      </c>
      <c r="H44" s="42">
        <v>2150</v>
      </c>
      <c r="I44" s="34">
        <f t="shared" si="8"/>
        <v>1789.4166666666667</v>
      </c>
      <c r="J44" s="19">
        <f t="shared" si="9"/>
        <v>519.58500828385479</v>
      </c>
      <c r="K44" s="33">
        <f t="shared" si="10"/>
        <v>29.03655800030856</v>
      </c>
      <c r="L44" s="20">
        <f t="shared" si="11"/>
        <v>1789.4166666666665</v>
      </c>
      <c r="M44" s="21">
        <f t="shared" si="12"/>
        <v>1789.4166666666665</v>
      </c>
      <c r="N44" s="21">
        <f t="shared" si="13"/>
        <v>1789.41</v>
      </c>
      <c r="O44" s="21">
        <f t="shared" si="14"/>
        <v>1789.41</v>
      </c>
      <c r="P44" s="9"/>
    </row>
    <row r="45" spans="1:16" ht="33.75" customHeight="1">
      <c r="A45" s="51">
        <v>37</v>
      </c>
      <c r="B45" s="52" t="s">
        <v>78</v>
      </c>
      <c r="C45" s="53" t="s">
        <v>108</v>
      </c>
      <c r="D45" s="54" t="s">
        <v>29</v>
      </c>
      <c r="E45" s="55">
        <v>1</v>
      </c>
      <c r="F45" s="58">
        <v>114464.7</v>
      </c>
      <c r="G45" s="41">
        <v>110486.05</v>
      </c>
      <c r="H45" s="42">
        <v>120000</v>
      </c>
      <c r="I45" s="34">
        <f t="shared" si="8"/>
        <v>114983.58333333333</v>
      </c>
      <c r="J45" s="19">
        <f t="shared" si="9"/>
        <v>4778.1524762017925</v>
      </c>
      <c r="K45" s="33">
        <f t="shared" si="10"/>
        <v>4.155508410579011</v>
      </c>
      <c r="L45" s="20">
        <f t="shared" si="11"/>
        <v>114983.58333333333</v>
      </c>
      <c r="M45" s="21">
        <f t="shared" si="12"/>
        <v>114983.58333333333</v>
      </c>
      <c r="N45" s="21">
        <f t="shared" si="13"/>
        <v>114983.58</v>
      </c>
      <c r="O45" s="21">
        <f t="shared" si="14"/>
        <v>114983.58</v>
      </c>
      <c r="P45" s="9"/>
    </row>
    <row r="46" spans="1:16" ht="49.5" customHeight="1">
      <c r="A46" s="51">
        <v>38</v>
      </c>
      <c r="B46" s="52" t="s">
        <v>79</v>
      </c>
      <c r="C46" s="53" t="s">
        <v>108</v>
      </c>
      <c r="D46" s="54" t="s">
        <v>29</v>
      </c>
      <c r="E46" s="55">
        <v>1</v>
      </c>
      <c r="F46" s="58">
        <v>8037.54</v>
      </c>
      <c r="G46" s="41">
        <v>7895.45</v>
      </c>
      <c r="H46" s="42">
        <v>10000</v>
      </c>
      <c r="I46" s="34">
        <f t="shared" si="8"/>
        <v>8644.33</v>
      </c>
      <c r="J46" s="19">
        <f t="shared" si="9"/>
        <v>1176.1922690189731</v>
      </c>
      <c r="K46" s="33">
        <f t="shared" si="10"/>
        <v>13.606517439974795</v>
      </c>
      <c r="L46" s="20">
        <f t="shared" si="11"/>
        <v>8644.3299999999981</v>
      </c>
      <c r="M46" s="21">
        <f t="shared" si="12"/>
        <v>8644.3299999999981</v>
      </c>
      <c r="N46" s="21">
        <f t="shared" si="13"/>
        <v>8644.33</v>
      </c>
      <c r="O46" s="21">
        <f t="shared" si="14"/>
        <v>8644.33</v>
      </c>
      <c r="P46" s="9"/>
    </row>
    <row r="47" spans="1:16" ht="48" customHeight="1">
      <c r="A47" s="51">
        <v>39</v>
      </c>
      <c r="B47" s="52" t="s">
        <v>80</v>
      </c>
      <c r="C47" s="53" t="s">
        <v>108</v>
      </c>
      <c r="D47" s="54" t="s">
        <v>29</v>
      </c>
      <c r="E47" s="55">
        <v>1</v>
      </c>
      <c r="F47" s="58">
        <v>151200</v>
      </c>
      <c r="G47" s="41">
        <v>135000</v>
      </c>
      <c r="H47" s="42">
        <v>170500</v>
      </c>
      <c r="I47" s="34">
        <f t="shared" si="8"/>
        <v>152233.33333333334</v>
      </c>
      <c r="J47" s="19">
        <f t="shared" si="9"/>
        <v>17772.544368585306</v>
      </c>
      <c r="K47" s="33">
        <f t="shared" si="10"/>
        <v>11.674541954402434</v>
      </c>
      <c r="L47" s="20">
        <f t="shared" si="11"/>
        <v>152233.33333333331</v>
      </c>
      <c r="M47" s="21">
        <f t="shared" si="12"/>
        <v>152233.33333333331</v>
      </c>
      <c r="N47" s="21">
        <f t="shared" si="13"/>
        <v>152233.32999999999</v>
      </c>
      <c r="O47" s="21">
        <f t="shared" si="14"/>
        <v>152233.32999999999</v>
      </c>
      <c r="P47" s="9"/>
    </row>
    <row r="48" spans="1:16" ht="36" customHeight="1">
      <c r="A48" s="51">
        <v>40</v>
      </c>
      <c r="B48" s="52" t="s">
        <v>81</v>
      </c>
      <c r="C48" s="53" t="s">
        <v>35</v>
      </c>
      <c r="D48" s="54" t="s">
        <v>29</v>
      </c>
      <c r="E48" s="55">
        <v>1</v>
      </c>
      <c r="F48" s="58">
        <v>793.8</v>
      </c>
      <c r="G48" s="41">
        <v>635.48</v>
      </c>
      <c r="H48" s="42">
        <v>1050</v>
      </c>
      <c r="I48" s="34">
        <f t="shared" si="8"/>
        <v>826.42666666666662</v>
      </c>
      <c r="J48" s="19">
        <f t="shared" si="9"/>
        <v>209.17715490304701</v>
      </c>
      <c r="K48" s="33">
        <f t="shared" si="10"/>
        <v>25.31103645853397</v>
      </c>
      <c r="L48" s="20">
        <f t="shared" si="11"/>
        <v>826.42666666666651</v>
      </c>
      <c r="M48" s="21">
        <f t="shared" si="12"/>
        <v>826.42666666666651</v>
      </c>
      <c r="N48" s="21">
        <f t="shared" si="13"/>
        <v>826.42</v>
      </c>
      <c r="O48" s="21">
        <f t="shared" si="14"/>
        <v>826.42</v>
      </c>
      <c r="P48" s="9"/>
    </row>
    <row r="49" spans="1:16" ht="37.5" customHeight="1">
      <c r="A49" s="51">
        <v>41</v>
      </c>
      <c r="B49" s="52" t="s">
        <v>82</v>
      </c>
      <c r="C49" s="53" t="s">
        <v>35</v>
      </c>
      <c r="D49" s="54" t="s">
        <v>29</v>
      </c>
      <c r="E49" s="55">
        <v>1</v>
      </c>
      <c r="F49" s="58">
        <v>8070.3</v>
      </c>
      <c r="G49" s="41">
        <v>8602.7999999999993</v>
      </c>
      <c r="H49" s="42">
        <v>8950</v>
      </c>
      <c r="I49" s="34">
        <f t="shared" si="8"/>
        <v>8541.0333333333328</v>
      </c>
      <c r="J49" s="19">
        <f t="shared" si="9"/>
        <v>443.09069425269274</v>
      </c>
      <c r="K49" s="33">
        <f t="shared" si="10"/>
        <v>5.1877879052810876</v>
      </c>
      <c r="L49" s="20">
        <f t="shared" si="11"/>
        <v>8541.0333333333328</v>
      </c>
      <c r="M49" s="21">
        <f t="shared" si="12"/>
        <v>8541.0333333333328</v>
      </c>
      <c r="N49" s="21">
        <f t="shared" si="13"/>
        <v>8541.0300000000007</v>
      </c>
      <c r="O49" s="21">
        <f t="shared" si="14"/>
        <v>8541.0300000000007</v>
      </c>
      <c r="P49" s="9"/>
    </row>
    <row r="50" spans="1:16" ht="35.25" customHeight="1">
      <c r="A50" s="51">
        <v>42</v>
      </c>
      <c r="B50" s="52" t="s">
        <v>83</v>
      </c>
      <c r="C50" s="53" t="s">
        <v>35</v>
      </c>
      <c r="D50" s="54" t="s">
        <v>29</v>
      </c>
      <c r="E50" s="55">
        <v>1</v>
      </c>
      <c r="F50" s="58">
        <v>15467.13</v>
      </c>
      <c r="G50" s="41">
        <v>12695.8</v>
      </c>
      <c r="H50" s="42">
        <v>18965</v>
      </c>
      <c r="I50" s="34">
        <f t="shared" si="8"/>
        <v>15709.31</v>
      </c>
      <c r="J50" s="19">
        <f t="shared" si="9"/>
        <v>3141.6087478074037</v>
      </c>
      <c r="K50" s="33">
        <f t="shared" si="10"/>
        <v>19.998387884683694</v>
      </c>
      <c r="L50" s="20">
        <f t="shared" si="11"/>
        <v>15709.31</v>
      </c>
      <c r="M50" s="21">
        <f t="shared" si="12"/>
        <v>15709.31</v>
      </c>
      <c r="N50" s="21">
        <f t="shared" si="13"/>
        <v>15709.31</v>
      </c>
      <c r="O50" s="21">
        <f t="shared" si="14"/>
        <v>15709.31</v>
      </c>
      <c r="P50" s="9"/>
    </row>
    <row r="51" spans="1:16" ht="33" customHeight="1">
      <c r="A51" s="51">
        <v>43</v>
      </c>
      <c r="B51" s="52" t="s">
        <v>84</v>
      </c>
      <c r="C51" s="53" t="s">
        <v>41</v>
      </c>
      <c r="D51" s="54" t="s">
        <v>29</v>
      </c>
      <c r="E51" s="55">
        <v>1</v>
      </c>
      <c r="F51" s="58">
        <v>27079.919999999998</v>
      </c>
      <c r="G51" s="41">
        <v>31521</v>
      </c>
      <c r="H51" s="42">
        <v>33844</v>
      </c>
      <c r="I51" s="34">
        <f t="shared" si="8"/>
        <v>30814.973333333332</v>
      </c>
      <c r="J51" s="19">
        <f t="shared" si="9"/>
        <v>3436.8662764404057</v>
      </c>
      <c r="K51" s="33">
        <f t="shared" si="10"/>
        <v>11.15323462805876</v>
      </c>
      <c r="L51" s="20">
        <f t="shared" si="11"/>
        <v>30814.973333333332</v>
      </c>
      <c r="M51" s="21">
        <f t="shared" si="12"/>
        <v>30814.973333333332</v>
      </c>
      <c r="N51" s="21">
        <f t="shared" si="13"/>
        <v>30814.97</v>
      </c>
      <c r="O51" s="21">
        <f t="shared" si="14"/>
        <v>30814.97</v>
      </c>
      <c r="P51" s="9"/>
    </row>
    <row r="52" spans="1:16" ht="25.5" customHeight="1">
      <c r="A52" s="51">
        <v>44</v>
      </c>
      <c r="B52" s="52" t="s">
        <v>39</v>
      </c>
      <c r="C52" s="53" t="s">
        <v>35</v>
      </c>
      <c r="D52" s="54" t="s">
        <v>29</v>
      </c>
      <c r="E52" s="55">
        <v>1</v>
      </c>
      <c r="F52" s="58">
        <v>175.08</v>
      </c>
      <c r="G52" s="41">
        <v>253.4</v>
      </c>
      <c r="H52" s="42">
        <v>348</v>
      </c>
      <c r="I52" s="34">
        <f t="shared" si="8"/>
        <v>258.82666666666665</v>
      </c>
      <c r="J52" s="19">
        <f t="shared" si="9"/>
        <v>86.587632681193753</v>
      </c>
      <c r="K52" s="33">
        <f t="shared" si="10"/>
        <v>33.45390712492032</v>
      </c>
      <c r="L52" s="20">
        <f t="shared" si="11"/>
        <v>258.82666666666665</v>
      </c>
      <c r="M52" s="21">
        <f t="shared" si="12"/>
        <v>258.82666666666665</v>
      </c>
      <c r="N52" s="21">
        <f t="shared" si="13"/>
        <v>258.82</v>
      </c>
      <c r="O52" s="21">
        <f t="shared" si="14"/>
        <v>258.82</v>
      </c>
      <c r="P52" s="9"/>
    </row>
    <row r="53" spans="1:16" ht="27" customHeight="1">
      <c r="A53" s="51">
        <v>45</v>
      </c>
      <c r="B53" s="52" t="s">
        <v>85</v>
      </c>
      <c r="C53" s="53" t="s">
        <v>35</v>
      </c>
      <c r="D53" s="54" t="s">
        <v>29</v>
      </c>
      <c r="E53" s="55">
        <v>1</v>
      </c>
      <c r="F53" s="58">
        <v>175.08</v>
      </c>
      <c r="G53" s="41">
        <v>253.4</v>
      </c>
      <c r="H53" s="42">
        <v>348</v>
      </c>
      <c r="I53" s="34">
        <f t="shared" si="8"/>
        <v>258.82666666666665</v>
      </c>
      <c r="J53" s="19">
        <f t="shared" si="9"/>
        <v>86.587632681193753</v>
      </c>
      <c r="K53" s="33">
        <f t="shared" si="10"/>
        <v>33.45390712492032</v>
      </c>
      <c r="L53" s="20">
        <f t="shared" si="11"/>
        <v>258.82666666666665</v>
      </c>
      <c r="M53" s="21">
        <f t="shared" si="12"/>
        <v>258.82666666666665</v>
      </c>
      <c r="N53" s="21">
        <f t="shared" si="13"/>
        <v>258.82</v>
      </c>
      <c r="O53" s="21">
        <f t="shared" si="14"/>
        <v>258.82</v>
      </c>
      <c r="P53" s="9"/>
    </row>
    <row r="54" spans="1:16" ht="24.75" customHeight="1">
      <c r="A54" s="51">
        <v>46</v>
      </c>
      <c r="B54" s="52" t="s">
        <v>32</v>
      </c>
      <c r="C54" s="53" t="s">
        <v>35</v>
      </c>
      <c r="D54" s="54" t="s">
        <v>29</v>
      </c>
      <c r="E54" s="55">
        <v>1</v>
      </c>
      <c r="F54" s="58">
        <v>266.99</v>
      </c>
      <c r="G54" s="41">
        <v>452</v>
      </c>
      <c r="H54" s="42">
        <v>550</v>
      </c>
      <c r="I54" s="34">
        <f t="shared" si="8"/>
        <v>422.99666666666667</v>
      </c>
      <c r="J54" s="19">
        <f t="shared" si="9"/>
        <v>143.71694414136886</v>
      </c>
      <c r="K54" s="33">
        <f t="shared" si="10"/>
        <v>33.975904650478455</v>
      </c>
      <c r="L54" s="20">
        <f t="shared" si="11"/>
        <v>422.99666666666667</v>
      </c>
      <c r="M54" s="21">
        <f t="shared" si="12"/>
        <v>422.99666666666667</v>
      </c>
      <c r="N54" s="21">
        <f t="shared" si="13"/>
        <v>422.99</v>
      </c>
      <c r="O54" s="21">
        <f t="shared" si="14"/>
        <v>422.99</v>
      </c>
      <c r="P54" s="9"/>
    </row>
    <row r="55" spans="1:16" ht="26.25" customHeight="1">
      <c r="A55" s="51">
        <v>47</v>
      </c>
      <c r="B55" s="52" t="s">
        <v>86</v>
      </c>
      <c r="C55" s="53" t="s">
        <v>35</v>
      </c>
      <c r="D55" s="54" t="s">
        <v>29</v>
      </c>
      <c r="E55" s="55">
        <v>1</v>
      </c>
      <c r="F55" s="58">
        <v>266.99</v>
      </c>
      <c r="G55" s="41">
        <v>452</v>
      </c>
      <c r="H55" s="42">
        <v>550</v>
      </c>
      <c r="I55" s="34">
        <f t="shared" si="8"/>
        <v>422.99666666666667</v>
      </c>
      <c r="J55" s="19">
        <f t="shared" si="9"/>
        <v>143.71694414136886</v>
      </c>
      <c r="K55" s="33">
        <f t="shared" si="10"/>
        <v>33.975904650478455</v>
      </c>
      <c r="L55" s="20">
        <f t="shared" si="11"/>
        <v>422.99666666666667</v>
      </c>
      <c r="M55" s="21">
        <f t="shared" si="12"/>
        <v>422.99666666666667</v>
      </c>
      <c r="N55" s="21">
        <f t="shared" si="13"/>
        <v>422.99</v>
      </c>
      <c r="O55" s="21">
        <f t="shared" si="14"/>
        <v>422.99</v>
      </c>
      <c r="P55" s="9"/>
    </row>
    <row r="56" spans="1:16" ht="40.5" customHeight="1">
      <c r="A56" s="51">
        <v>48</v>
      </c>
      <c r="B56" s="52" t="s">
        <v>87</v>
      </c>
      <c r="C56" s="53" t="s">
        <v>109</v>
      </c>
      <c r="D56" s="54" t="s">
        <v>29</v>
      </c>
      <c r="E56" s="55">
        <v>1</v>
      </c>
      <c r="F56" s="58">
        <v>170087.4</v>
      </c>
      <c r="G56" s="41">
        <v>165584</v>
      </c>
      <c r="H56" s="42">
        <v>175680</v>
      </c>
      <c r="I56" s="34">
        <f t="shared" si="8"/>
        <v>170450.46666666667</v>
      </c>
      <c r="J56" s="19">
        <f t="shared" si="9"/>
        <v>5057.7828199057076</v>
      </c>
      <c r="K56" s="33">
        <f t="shared" si="10"/>
        <v>2.9673035919559663</v>
      </c>
      <c r="L56" s="20">
        <f t="shared" si="11"/>
        <v>170450.46666666667</v>
      </c>
      <c r="M56" s="21">
        <f t="shared" si="12"/>
        <v>170450.46666666667</v>
      </c>
      <c r="N56" s="21">
        <f t="shared" si="13"/>
        <v>170450.46</v>
      </c>
      <c r="O56" s="21">
        <f t="shared" si="14"/>
        <v>170450.46</v>
      </c>
      <c r="P56" s="9"/>
    </row>
    <row r="57" spans="1:16" ht="37.5" customHeight="1">
      <c r="A57" s="51">
        <v>49</v>
      </c>
      <c r="B57" s="52" t="s">
        <v>88</v>
      </c>
      <c r="C57" s="53" t="s">
        <v>42</v>
      </c>
      <c r="D57" s="54" t="s">
        <v>29</v>
      </c>
      <c r="E57" s="55">
        <v>1</v>
      </c>
      <c r="F57" s="58">
        <v>15850.8</v>
      </c>
      <c r="G57" s="41">
        <v>14586.05</v>
      </c>
      <c r="H57" s="42">
        <v>17945</v>
      </c>
      <c r="I57" s="34">
        <f t="shared" si="8"/>
        <v>16127.283333333333</v>
      </c>
      <c r="J57" s="19">
        <f t="shared" si="9"/>
        <v>1696.457647815982</v>
      </c>
      <c r="K57" s="33">
        <f t="shared" si="10"/>
        <v>10.519178045998544</v>
      </c>
      <c r="L57" s="20">
        <f t="shared" si="11"/>
        <v>16127.283333333333</v>
      </c>
      <c r="M57" s="21">
        <f t="shared" si="12"/>
        <v>16127.283333333333</v>
      </c>
      <c r="N57" s="21">
        <f t="shared" si="13"/>
        <v>16127.28</v>
      </c>
      <c r="O57" s="21">
        <f t="shared" si="14"/>
        <v>16127.28</v>
      </c>
      <c r="P57" s="9"/>
    </row>
    <row r="58" spans="1:16" ht="33.75" customHeight="1">
      <c r="A58" s="51">
        <v>50</v>
      </c>
      <c r="B58" s="52" t="s">
        <v>89</v>
      </c>
      <c r="C58" s="53" t="s">
        <v>42</v>
      </c>
      <c r="D58" s="54" t="s">
        <v>29</v>
      </c>
      <c r="E58" s="55">
        <v>1</v>
      </c>
      <c r="F58" s="58">
        <v>196.37</v>
      </c>
      <c r="G58" s="41">
        <v>186.65</v>
      </c>
      <c r="H58" s="42">
        <v>220</v>
      </c>
      <c r="I58" s="34">
        <f t="shared" si="8"/>
        <v>201.00666666666666</v>
      </c>
      <c r="J58" s="19">
        <f t="shared" si="9"/>
        <v>17.151665613966859</v>
      </c>
      <c r="K58" s="33">
        <f t="shared" si="10"/>
        <v>8.5328839577295241</v>
      </c>
      <c r="L58" s="20">
        <f t="shared" si="11"/>
        <v>201.00666666666666</v>
      </c>
      <c r="M58" s="21">
        <f t="shared" si="12"/>
        <v>201.00666666666666</v>
      </c>
      <c r="N58" s="21">
        <f t="shared" si="13"/>
        <v>201</v>
      </c>
      <c r="O58" s="21">
        <f t="shared" si="14"/>
        <v>201</v>
      </c>
      <c r="P58" s="9"/>
    </row>
    <row r="59" spans="1:16" ht="33.75" customHeight="1">
      <c r="A59" s="51">
        <v>51</v>
      </c>
      <c r="B59" s="52" t="s">
        <v>90</v>
      </c>
      <c r="C59" s="53" t="s">
        <v>42</v>
      </c>
      <c r="D59" s="54" t="s">
        <v>29</v>
      </c>
      <c r="E59" s="55">
        <v>1</v>
      </c>
      <c r="F59" s="58">
        <v>734.71</v>
      </c>
      <c r="G59" s="41">
        <v>654</v>
      </c>
      <c r="H59" s="42">
        <v>880</v>
      </c>
      <c r="I59" s="34">
        <f t="shared" si="8"/>
        <v>756.23666666666668</v>
      </c>
      <c r="J59" s="19">
        <f t="shared" si="9"/>
        <v>114.52749902679851</v>
      </c>
      <c r="K59" s="33">
        <f t="shared" si="10"/>
        <v>15.144399111406726</v>
      </c>
      <c r="L59" s="20">
        <f t="shared" si="11"/>
        <v>756.23666666666668</v>
      </c>
      <c r="M59" s="21">
        <f t="shared" si="12"/>
        <v>756.23666666666668</v>
      </c>
      <c r="N59" s="21">
        <f t="shared" si="13"/>
        <v>756.23</v>
      </c>
      <c r="O59" s="21">
        <f t="shared" si="14"/>
        <v>756.23</v>
      </c>
      <c r="P59" s="9"/>
    </row>
    <row r="60" spans="1:16" ht="35.25" customHeight="1">
      <c r="A60" s="51">
        <v>52</v>
      </c>
      <c r="B60" s="52" t="s">
        <v>95</v>
      </c>
      <c r="C60" s="53" t="s">
        <v>110</v>
      </c>
      <c r="D60" s="54" t="s">
        <v>29</v>
      </c>
      <c r="E60" s="55">
        <v>1</v>
      </c>
      <c r="F60" s="58">
        <v>141120</v>
      </c>
      <c r="G60" s="41">
        <v>125685.65</v>
      </c>
      <c r="H60" s="42">
        <v>158650</v>
      </c>
      <c r="I60" s="34">
        <f t="shared" si="8"/>
        <v>141818.55000000002</v>
      </c>
      <c r="J60" s="19">
        <f t="shared" si="9"/>
        <v>16493.273532185784</v>
      </c>
      <c r="K60" s="33">
        <f t="shared" si="10"/>
        <v>11.629842169579213</v>
      </c>
      <c r="L60" s="20">
        <f t="shared" si="11"/>
        <v>141818.54999999999</v>
      </c>
      <c r="M60" s="21">
        <f t="shared" si="12"/>
        <v>141818.54999999999</v>
      </c>
      <c r="N60" s="21">
        <f t="shared" si="13"/>
        <v>141818.54999999999</v>
      </c>
      <c r="O60" s="21">
        <f t="shared" si="14"/>
        <v>141818.54999999999</v>
      </c>
      <c r="P60" s="9"/>
    </row>
    <row r="61" spans="1:16" ht="27" customHeight="1">
      <c r="A61" s="51">
        <v>53</v>
      </c>
      <c r="B61" s="52" t="s">
        <v>91</v>
      </c>
      <c r="C61" s="53" t="s">
        <v>34</v>
      </c>
      <c r="D61" s="54" t="s">
        <v>29</v>
      </c>
      <c r="E61" s="55">
        <v>1</v>
      </c>
      <c r="F61" s="58">
        <v>141.12</v>
      </c>
      <c r="G61" s="41">
        <v>110.4</v>
      </c>
      <c r="H61" s="42">
        <v>198</v>
      </c>
      <c r="I61" s="34">
        <f t="shared" si="8"/>
        <v>149.84</v>
      </c>
      <c r="J61" s="19">
        <f t="shared" si="9"/>
        <v>44.446246185701661</v>
      </c>
      <c r="K61" s="33">
        <f t="shared" si="10"/>
        <v>29.662470759277671</v>
      </c>
      <c r="L61" s="20">
        <f t="shared" si="11"/>
        <v>149.83999999999997</v>
      </c>
      <c r="M61" s="21">
        <f t="shared" si="12"/>
        <v>149.83999999999997</v>
      </c>
      <c r="N61" s="21">
        <f t="shared" si="13"/>
        <v>149.84</v>
      </c>
      <c r="O61" s="21">
        <f t="shared" si="14"/>
        <v>149.84</v>
      </c>
      <c r="P61" s="9"/>
    </row>
    <row r="62" spans="1:16" ht="27" customHeight="1">
      <c r="A62" s="51">
        <v>54</v>
      </c>
      <c r="B62" s="52" t="s">
        <v>92</v>
      </c>
      <c r="C62" s="53" t="s">
        <v>42</v>
      </c>
      <c r="D62" s="54" t="s">
        <v>29</v>
      </c>
      <c r="E62" s="55">
        <v>1</v>
      </c>
      <c r="F62" s="58">
        <v>1335.6</v>
      </c>
      <c r="G62" s="41">
        <v>1696.8</v>
      </c>
      <c r="H62" s="42">
        <v>1489</v>
      </c>
      <c r="I62" s="34">
        <f t="shared" si="8"/>
        <v>1507.1333333333332</v>
      </c>
      <c r="J62" s="19">
        <f t="shared" si="9"/>
        <v>181.28147542794699</v>
      </c>
      <c r="K62" s="33">
        <f t="shared" si="10"/>
        <v>12.028230775508494</v>
      </c>
      <c r="L62" s="20">
        <f t="shared" si="11"/>
        <v>1507.1333333333332</v>
      </c>
      <c r="M62" s="21">
        <f t="shared" si="12"/>
        <v>1507.1333333333332</v>
      </c>
      <c r="N62" s="21">
        <f t="shared" si="13"/>
        <v>1507.13</v>
      </c>
      <c r="O62" s="21">
        <f t="shared" si="14"/>
        <v>1507.13</v>
      </c>
      <c r="P62" s="9"/>
    </row>
    <row r="63" spans="1:16" ht="37.5" customHeight="1">
      <c r="A63" s="51">
        <v>55</v>
      </c>
      <c r="B63" s="52" t="s">
        <v>93</v>
      </c>
      <c r="C63" s="53" t="s">
        <v>111</v>
      </c>
      <c r="D63" s="54" t="s">
        <v>29</v>
      </c>
      <c r="E63" s="55">
        <v>1</v>
      </c>
      <c r="F63" s="58">
        <v>17.579999999999998</v>
      </c>
      <c r="G63" s="41">
        <v>24</v>
      </c>
      <c r="H63" s="42">
        <v>20</v>
      </c>
      <c r="I63" s="34">
        <f t="shared" si="8"/>
        <v>20.526666666666667</v>
      </c>
      <c r="J63" s="19">
        <f t="shared" si="9"/>
        <v>3.2422420226339272</v>
      </c>
      <c r="K63" s="33">
        <f t="shared" si="10"/>
        <v>15.795268054403671</v>
      </c>
      <c r="L63" s="20">
        <f t="shared" si="11"/>
        <v>20.526666666666664</v>
      </c>
      <c r="M63" s="21">
        <f t="shared" si="12"/>
        <v>20.526666666666664</v>
      </c>
      <c r="N63" s="21">
        <f t="shared" si="13"/>
        <v>20.52</v>
      </c>
      <c r="O63" s="21">
        <f t="shared" si="14"/>
        <v>20.52</v>
      </c>
      <c r="P63" s="9"/>
    </row>
    <row r="64" spans="1:16" ht="25.5" customHeight="1">
      <c r="A64" s="51">
        <v>56</v>
      </c>
      <c r="B64" s="52" t="s">
        <v>94</v>
      </c>
      <c r="C64" s="53" t="s">
        <v>112</v>
      </c>
      <c r="D64" s="54" t="s">
        <v>29</v>
      </c>
      <c r="E64" s="55">
        <v>1</v>
      </c>
      <c r="F64" s="58">
        <v>1297.17</v>
      </c>
      <c r="G64" s="41">
        <v>1387.2</v>
      </c>
      <c r="H64" s="42">
        <v>1250</v>
      </c>
      <c r="I64" s="34">
        <f t="shared" ref="I64:I66" si="15">AVERAGE(F64:H64)</f>
        <v>1311.4566666666667</v>
      </c>
      <c r="J64" s="19">
        <f t="shared" ref="J64:J66" si="16">SQRT(((SUM((POWER(H64-I64,2)),(POWER(G64-I64,2)),(POWER(F64-I64,2)))/(COLUMNS(F64:H64)-1))))</f>
        <v>69.706826303693788</v>
      </c>
      <c r="K64" s="33">
        <f t="shared" ref="K64:K66" si="17">J64/I64*100</f>
        <v>5.3152214690301456</v>
      </c>
      <c r="L64" s="20">
        <f t="shared" ref="L64:L66" si="18">((E64/3)*(SUM(F64:H64)))</f>
        <v>1311.4566666666665</v>
      </c>
      <c r="M64" s="21">
        <f t="shared" ref="M64:M66" si="19">L64/E64</f>
        <v>1311.4566666666665</v>
      </c>
      <c r="N64" s="21">
        <f t="shared" ref="N64:N66" si="20">ROUNDDOWN(M64,2)</f>
        <v>1311.45</v>
      </c>
      <c r="O64" s="21">
        <f t="shared" ref="O64:O66" si="21">N64*E64</f>
        <v>1311.45</v>
      </c>
      <c r="P64" s="9"/>
    </row>
    <row r="65" spans="1:16" ht="30.75" customHeight="1">
      <c r="A65" s="51">
        <v>57</v>
      </c>
      <c r="B65" s="52" t="s">
        <v>96</v>
      </c>
      <c r="C65" s="53" t="s">
        <v>112</v>
      </c>
      <c r="D65" s="54" t="s">
        <v>29</v>
      </c>
      <c r="E65" s="55">
        <v>1</v>
      </c>
      <c r="F65" s="58">
        <v>1620.36</v>
      </c>
      <c r="G65" s="41">
        <v>1756.54</v>
      </c>
      <c r="H65" s="42">
        <v>1560</v>
      </c>
      <c r="I65" s="34">
        <f t="shared" si="15"/>
        <v>1645.6333333333332</v>
      </c>
      <c r="J65" s="19">
        <f t="shared" si="16"/>
        <v>100.67794660864578</v>
      </c>
      <c r="K65" s="33">
        <f t="shared" si="17"/>
        <v>6.1178844988947993</v>
      </c>
      <c r="L65" s="20">
        <f t="shared" si="18"/>
        <v>1645.6333333333332</v>
      </c>
      <c r="M65" s="21">
        <f t="shared" si="19"/>
        <v>1645.6333333333332</v>
      </c>
      <c r="N65" s="21">
        <f t="shared" si="20"/>
        <v>1645.63</v>
      </c>
      <c r="O65" s="21">
        <f t="shared" si="21"/>
        <v>1645.63</v>
      </c>
      <c r="P65" s="9">
        <v>1.2</v>
      </c>
    </row>
    <row r="66" spans="1:16" ht="28.5" customHeight="1">
      <c r="A66" s="51">
        <v>58</v>
      </c>
      <c r="B66" s="52" t="s">
        <v>97</v>
      </c>
      <c r="C66" s="53" t="s">
        <v>112</v>
      </c>
      <c r="D66" s="54" t="s">
        <v>29</v>
      </c>
      <c r="E66" s="55">
        <v>1</v>
      </c>
      <c r="F66" s="58">
        <v>1556.1</v>
      </c>
      <c r="G66" s="41">
        <v>1677.58</v>
      </c>
      <c r="H66" s="42">
        <v>1468</v>
      </c>
      <c r="I66" s="34">
        <f t="shared" si="15"/>
        <v>1567.2266666666667</v>
      </c>
      <c r="J66" s="19">
        <f t="shared" si="16"/>
        <v>105.23210600065612</v>
      </c>
      <c r="K66" s="33">
        <f t="shared" si="17"/>
        <v>6.7145428443017892</v>
      </c>
      <c r="L66" s="20">
        <f t="shared" si="18"/>
        <v>1567.2266666666667</v>
      </c>
      <c r="M66" s="21">
        <f t="shared" si="19"/>
        <v>1567.2266666666667</v>
      </c>
      <c r="N66" s="21">
        <f t="shared" si="20"/>
        <v>1567.22</v>
      </c>
      <c r="O66" s="21">
        <f t="shared" si="21"/>
        <v>1567.22</v>
      </c>
    </row>
    <row r="67" spans="1:16" ht="30" customHeight="1">
      <c r="A67" s="51">
        <v>59</v>
      </c>
      <c r="B67" s="52" t="s">
        <v>98</v>
      </c>
      <c r="C67" s="53" t="s">
        <v>112</v>
      </c>
      <c r="D67" s="54" t="s">
        <v>29</v>
      </c>
      <c r="E67" s="55">
        <v>1</v>
      </c>
      <c r="F67" s="58">
        <v>3103.38</v>
      </c>
      <c r="G67" s="41">
        <v>3368.74</v>
      </c>
      <c r="H67" s="42">
        <v>2915</v>
      </c>
      <c r="I67" s="34">
        <f t="shared" si="8"/>
        <v>3129.0399999999995</v>
      </c>
      <c r="J67" s="19">
        <f t="shared" si="9"/>
        <v>227.95574921462267</v>
      </c>
      <c r="K67" s="33">
        <f t="shared" si="10"/>
        <v>7.2851657126346323</v>
      </c>
      <c r="L67" s="20">
        <f t="shared" si="11"/>
        <v>3129.0399999999995</v>
      </c>
      <c r="M67" s="21">
        <f t="shared" si="12"/>
        <v>3129.0399999999995</v>
      </c>
      <c r="N67" s="21">
        <f t="shared" si="13"/>
        <v>3129.04</v>
      </c>
      <c r="O67" s="21">
        <f t="shared" si="14"/>
        <v>3129.04</v>
      </c>
    </row>
    <row r="68" spans="1:16" ht="30.75" customHeight="1">
      <c r="A68" s="51">
        <v>60</v>
      </c>
      <c r="B68" s="52" t="s">
        <v>99</v>
      </c>
      <c r="C68" s="56" t="s">
        <v>112</v>
      </c>
      <c r="D68" s="54" t="s">
        <v>29</v>
      </c>
      <c r="E68" s="55">
        <v>1</v>
      </c>
      <c r="F68" s="58">
        <v>4141.62</v>
      </c>
      <c r="G68" s="41">
        <v>4558.68</v>
      </c>
      <c r="H68" s="42">
        <v>3900</v>
      </c>
      <c r="I68" s="43">
        <f t="shared" si="8"/>
        <v>4200.0999999999995</v>
      </c>
      <c r="J68" s="19">
        <f t="shared" si="9"/>
        <v>333.21129692734024</v>
      </c>
      <c r="K68" s="33">
        <f t="shared" si="10"/>
        <v>7.9334134169981736</v>
      </c>
      <c r="L68" s="20">
        <f t="shared" si="11"/>
        <v>4200.0999999999995</v>
      </c>
      <c r="M68" s="21">
        <f t="shared" si="12"/>
        <v>4200.0999999999995</v>
      </c>
      <c r="N68" s="21">
        <f t="shared" si="13"/>
        <v>4200.1000000000004</v>
      </c>
      <c r="O68" s="21">
        <f t="shared" si="14"/>
        <v>4200.1000000000004</v>
      </c>
    </row>
    <row r="69" spans="1:16" s="45" customFormat="1" ht="30" customHeight="1">
      <c r="A69" s="51">
        <v>61</v>
      </c>
      <c r="B69" s="52" t="s">
        <v>100</v>
      </c>
      <c r="C69" s="53" t="s">
        <v>42</v>
      </c>
      <c r="D69" s="54" t="s">
        <v>29</v>
      </c>
      <c r="E69" s="55">
        <v>1</v>
      </c>
      <c r="F69" s="46">
        <v>882</v>
      </c>
      <c r="G69" s="41">
        <v>673</v>
      </c>
      <c r="H69" s="47">
        <v>1200</v>
      </c>
      <c r="I69" s="43">
        <f t="shared" ref="I69:I77" si="22">AVERAGE(F69:H69)</f>
        <v>918.33333333333337</v>
      </c>
      <c r="J69" s="19">
        <f t="shared" ref="J69:J78" si="23">SQRT(((SUM((POWER(H69-I69,2)),(POWER(G69-I69,2)),(POWER(F69-I69,2)))/(COLUMNS(F69:H69)-1))))</f>
        <v>265.37206584969215</v>
      </c>
      <c r="K69" s="33">
        <f t="shared" ref="K69:K77" si="24">J69/I69*100</f>
        <v>28.897139656953776</v>
      </c>
      <c r="L69" s="20">
        <f t="shared" ref="L69:L77" si="25">((E69/3)*(SUM(F69:H69)))</f>
        <v>918.33333333333326</v>
      </c>
      <c r="M69" s="21">
        <f t="shared" ref="M69:M77" si="26">L69/E69</f>
        <v>918.33333333333326</v>
      </c>
      <c r="N69" s="21">
        <f t="shared" ref="N69:N77" si="27">ROUNDDOWN(M69,2)</f>
        <v>918.33</v>
      </c>
      <c r="O69" s="21">
        <f t="shared" ref="O69:O77" si="28">N69*E69</f>
        <v>918.33</v>
      </c>
      <c r="P69" s="44"/>
    </row>
    <row r="70" spans="1:16" s="45" customFormat="1" ht="30.75" customHeight="1">
      <c r="A70" s="51">
        <v>62</v>
      </c>
      <c r="B70" s="52" t="s">
        <v>101</v>
      </c>
      <c r="C70" s="53" t="s">
        <v>30</v>
      </c>
      <c r="D70" s="54" t="s">
        <v>29</v>
      </c>
      <c r="E70" s="55">
        <v>1</v>
      </c>
      <c r="F70" s="46">
        <v>49140</v>
      </c>
      <c r="G70" s="41">
        <v>67030.2</v>
      </c>
      <c r="H70" s="47">
        <v>55000</v>
      </c>
      <c r="I70" s="43">
        <f t="shared" si="22"/>
        <v>57056.733333333337</v>
      </c>
      <c r="J70" s="19">
        <f t="shared" si="23"/>
        <v>9120.7142271498287</v>
      </c>
      <c r="K70" s="33">
        <f t="shared" si="24"/>
        <v>15.985342472842518</v>
      </c>
      <c r="L70" s="20">
        <f t="shared" si="25"/>
        <v>57056.733333333337</v>
      </c>
      <c r="M70" s="21">
        <f t="shared" si="26"/>
        <v>57056.733333333337</v>
      </c>
      <c r="N70" s="21">
        <f t="shared" si="27"/>
        <v>57056.73</v>
      </c>
      <c r="O70" s="21">
        <f t="shared" si="28"/>
        <v>57056.73</v>
      </c>
      <c r="P70" s="44"/>
    </row>
    <row r="71" spans="1:16" s="45" customFormat="1" ht="31.5" customHeight="1">
      <c r="A71" s="51">
        <v>63</v>
      </c>
      <c r="B71" s="52" t="s">
        <v>102</v>
      </c>
      <c r="C71" s="53" t="s">
        <v>42</v>
      </c>
      <c r="D71" s="54" t="s">
        <v>29</v>
      </c>
      <c r="E71" s="55">
        <v>1</v>
      </c>
      <c r="F71" s="46">
        <v>163.80000000000001</v>
      </c>
      <c r="G71" s="41">
        <v>223.2</v>
      </c>
      <c r="H71" s="47">
        <v>180</v>
      </c>
      <c r="I71" s="43">
        <f t="shared" si="22"/>
        <v>189</v>
      </c>
      <c r="J71" s="19">
        <f t="shared" si="23"/>
        <v>30.705699796617552</v>
      </c>
      <c r="K71" s="33">
        <f t="shared" si="24"/>
        <v>16.246402008792355</v>
      </c>
      <c r="L71" s="20">
        <f t="shared" si="25"/>
        <v>189</v>
      </c>
      <c r="M71" s="21">
        <f t="shared" si="26"/>
        <v>189</v>
      </c>
      <c r="N71" s="21">
        <f t="shared" si="27"/>
        <v>189</v>
      </c>
      <c r="O71" s="21">
        <f t="shared" si="28"/>
        <v>189</v>
      </c>
      <c r="P71" s="44"/>
    </row>
    <row r="72" spans="1:16" s="45" customFormat="1" ht="32.25" customHeight="1">
      <c r="A72" s="51">
        <v>64</v>
      </c>
      <c r="B72" s="52" t="s">
        <v>103</v>
      </c>
      <c r="C72" s="53" t="s">
        <v>113</v>
      </c>
      <c r="D72" s="54" t="s">
        <v>29</v>
      </c>
      <c r="E72" s="55">
        <v>1</v>
      </c>
      <c r="F72" s="46">
        <v>131.04</v>
      </c>
      <c r="G72" s="41">
        <v>105.2</v>
      </c>
      <c r="H72" s="47">
        <v>158</v>
      </c>
      <c r="I72" s="43">
        <f t="shared" si="22"/>
        <v>131.41333333333333</v>
      </c>
      <c r="J72" s="19">
        <f t="shared" si="23"/>
        <v>26.401979723750514</v>
      </c>
      <c r="K72" s="33">
        <f t="shared" si="24"/>
        <v>20.090792200500086</v>
      </c>
      <c r="L72" s="20">
        <f t="shared" si="25"/>
        <v>131.41333333333333</v>
      </c>
      <c r="M72" s="21">
        <f t="shared" si="26"/>
        <v>131.41333333333333</v>
      </c>
      <c r="N72" s="21">
        <f t="shared" si="27"/>
        <v>131.41</v>
      </c>
      <c r="O72" s="21">
        <f t="shared" si="28"/>
        <v>131.41</v>
      </c>
      <c r="P72" s="44"/>
    </row>
    <row r="73" spans="1:16" s="45" customFormat="1" ht="34.5" customHeight="1">
      <c r="A73" s="51">
        <v>65</v>
      </c>
      <c r="B73" s="52" t="s">
        <v>104</v>
      </c>
      <c r="C73" s="53" t="s">
        <v>113</v>
      </c>
      <c r="D73" s="54" t="s">
        <v>29</v>
      </c>
      <c r="E73" s="55">
        <v>1</v>
      </c>
      <c r="F73" s="46">
        <v>1071</v>
      </c>
      <c r="G73" s="41">
        <v>925.8</v>
      </c>
      <c r="H73" s="47">
        <v>1258</v>
      </c>
      <c r="I73" s="43">
        <f t="shared" si="22"/>
        <v>1084.9333333333334</v>
      </c>
      <c r="J73" s="19">
        <f t="shared" si="23"/>
        <v>166.53772345427728</v>
      </c>
      <c r="K73" s="33">
        <f t="shared" si="24"/>
        <v>15.350042102827571</v>
      </c>
      <c r="L73" s="20">
        <f t="shared" si="25"/>
        <v>1084.9333333333334</v>
      </c>
      <c r="M73" s="21">
        <f t="shared" si="26"/>
        <v>1084.9333333333334</v>
      </c>
      <c r="N73" s="21">
        <f t="shared" si="27"/>
        <v>1084.93</v>
      </c>
      <c r="O73" s="21">
        <f t="shared" si="28"/>
        <v>1084.93</v>
      </c>
      <c r="P73" s="44"/>
    </row>
    <row r="74" spans="1:16" s="45" customFormat="1" ht="38.25" customHeight="1">
      <c r="A74" s="51">
        <v>66</v>
      </c>
      <c r="B74" s="52" t="s">
        <v>37</v>
      </c>
      <c r="C74" s="53" t="s">
        <v>42</v>
      </c>
      <c r="D74" s="54" t="s">
        <v>29</v>
      </c>
      <c r="E74" s="55">
        <v>1</v>
      </c>
      <c r="F74" s="46">
        <v>163.80000000000001</v>
      </c>
      <c r="G74" s="41">
        <v>267</v>
      </c>
      <c r="H74" s="47">
        <v>205</v>
      </c>
      <c r="I74" s="43">
        <f t="shared" si="22"/>
        <v>211.93333333333331</v>
      </c>
      <c r="J74" s="19">
        <f t="shared" si="23"/>
        <v>51.948179307203183</v>
      </c>
      <c r="K74" s="33">
        <f t="shared" si="24"/>
        <v>24.511566203461712</v>
      </c>
      <c r="L74" s="20">
        <f t="shared" si="25"/>
        <v>211.93333333333331</v>
      </c>
      <c r="M74" s="21">
        <f t="shared" si="26"/>
        <v>211.93333333333331</v>
      </c>
      <c r="N74" s="21">
        <f t="shared" si="27"/>
        <v>211.93</v>
      </c>
      <c r="O74" s="21">
        <f t="shared" si="28"/>
        <v>211.93</v>
      </c>
      <c r="P74" s="44"/>
    </row>
    <row r="75" spans="1:16" s="45" customFormat="1" ht="38.25" customHeight="1">
      <c r="A75" s="51">
        <v>67</v>
      </c>
      <c r="B75" s="52" t="s">
        <v>38</v>
      </c>
      <c r="C75" s="53" t="s">
        <v>42</v>
      </c>
      <c r="D75" s="54" t="s">
        <v>29</v>
      </c>
      <c r="E75" s="55">
        <v>1</v>
      </c>
      <c r="F75" s="46">
        <v>195.3</v>
      </c>
      <c r="G75" s="41">
        <v>380</v>
      </c>
      <c r="H75" s="47">
        <v>290</v>
      </c>
      <c r="I75" s="43">
        <f t="shared" si="22"/>
        <v>288.43333333333334</v>
      </c>
      <c r="J75" s="19">
        <f t="shared" si="23"/>
        <v>92.35996607477361</v>
      </c>
      <c r="K75" s="33">
        <f t="shared" si="24"/>
        <v>32.021252539503159</v>
      </c>
      <c r="L75" s="20">
        <f t="shared" si="25"/>
        <v>288.43333333333328</v>
      </c>
      <c r="M75" s="21">
        <f t="shared" si="26"/>
        <v>288.43333333333328</v>
      </c>
      <c r="N75" s="21">
        <f t="shared" si="27"/>
        <v>288.43</v>
      </c>
      <c r="O75" s="21">
        <f t="shared" si="28"/>
        <v>288.43</v>
      </c>
      <c r="P75" s="44"/>
    </row>
    <row r="76" spans="1:16" s="45" customFormat="1" ht="34.5" customHeight="1">
      <c r="A76" s="51">
        <v>68</v>
      </c>
      <c r="B76" s="52" t="s">
        <v>105</v>
      </c>
      <c r="C76" s="53" t="s">
        <v>42</v>
      </c>
      <c r="D76" s="54" t="s">
        <v>29</v>
      </c>
      <c r="E76" s="55">
        <v>1</v>
      </c>
      <c r="F76" s="46">
        <v>195.3</v>
      </c>
      <c r="G76" s="41">
        <v>232.2</v>
      </c>
      <c r="H76" s="47">
        <v>220</v>
      </c>
      <c r="I76" s="43">
        <f t="shared" si="22"/>
        <v>215.83333333333334</v>
      </c>
      <c r="J76" s="19">
        <f t="shared" si="23"/>
        <v>18.799556732362944</v>
      </c>
      <c r="K76" s="33">
        <f t="shared" si="24"/>
        <v>8.7102193354577349</v>
      </c>
      <c r="L76" s="20">
        <f t="shared" si="25"/>
        <v>215.83333333333331</v>
      </c>
      <c r="M76" s="21">
        <f t="shared" si="26"/>
        <v>215.83333333333331</v>
      </c>
      <c r="N76" s="21">
        <f t="shared" si="27"/>
        <v>215.83</v>
      </c>
      <c r="O76" s="21">
        <f t="shared" si="28"/>
        <v>215.83</v>
      </c>
      <c r="P76" s="44"/>
    </row>
    <row r="77" spans="1:16" s="45" customFormat="1" ht="38.25" customHeight="1">
      <c r="A77" s="51">
        <v>69</v>
      </c>
      <c r="B77" s="52" t="s">
        <v>36</v>
      </c>
      <c r="C77" s="53" t="s">
        <v>42</v>
      </c>
      <c r="D77" s="54" t="s">
        <v>29</v>
      </c>
      <c r="E77" s="55">
        <v>1</v>
      </c>
      <c r="F77" s="46">
        <v>648.9</v>
      </c>
      <c r="G77" s="41">
        <v>606.6</v>
      </c>
      <c r="H77" s="47">
        <v>750</v>
      </c>
      <c r="I77" s="43">
        <f t="shared" si="22"/>
        <v>668.5</v>
      </c>
      <c r="J77" s="19">
        <f t="shared" si="23"/>
        <v>73.681815938533973</v>
      </c>
      <c r="K77" s="33">
        <f t="shared" si="24"/>
        <v>11.02196199529304</v>
      </c>
      <c r="L77" s="20">
        <f t="shared" si="25"/>
        <v>668.5</v>
      </c>
      <c r="M77" s="21">
        <f t="shared" si="26"/>
        <v>668.5</v>
      </c>
      <c r="N77" s="21">
        <f t="shared" si="27"/>
        <v>668.5</v>
      </c>
      <c r="O77" s="21">
        <f t="shared" si="28"/>
        <v>668.5</v>
      </c>
      <c r="P77" s="44"/>
    </row>
    <row r="78" spans="1:16" s="45" customFormat="1" ht="38.25" customHeight="1">
      <c r="A78" s="51">
        <v>70</v>
      </c>
      <c r="B78" s="52" t="s">
        <v>106</v>
      </c>
      <c r="C78" s="53" t="s">
        <v>113</v>
      </c>
      <c r="D78" s="54" t="s">
        <v>29</v>
      </c>
      <c r="E78" s="55">
        <v>1</v>
      </c>
      <c r="F78" s="46">
        <v>1890</v>
      </c>
      <c r="G78" s="41">
        <v>2018.4</v>
      </c>
      <c r="H78" s="47">
        <v>2300</v>
      </c>
      <c r="I78" s="43">
        <f t="shared" ref="I78" si="29">AVERAGE(F78:H78)</f>
        <v>2069.4666666666667</v>
      </c>
      <c r="J78" s="19">
        <f t="shared" si="23"/>
        <v>209.71612559203294</v>
      </c>
      <c r="K78" s="33">
        <f t="shared" ref="K78" si="30">J78/I78*100</f>
        <v>10.13382476606048</v>
      </c>
      <c r="L78" s="20">
        <f t="shared" ref="L78" si="31">((E78/3)*(SUM(F78:H78)))</f>
        <v>2069.4666666666662</v>
      </c>
      <c r="M78" s="21">
        <f t="shared" ref="M78" si="32">L78/E78</f>
        <v>2069.4666666666662</v>
      </c>
      <c r="N78" s="21">
        <f t="shared" ref="N78" si="33">ROUNDDOWN(M78,2)</f>
        <v>2069.46</v>
      </c>
      <c r="O78" s="21">
        <f t="shared" ref="O78" si="34">N78*E78</f>
        <v>2069.46</v>
      </c>
      <c r="P78" s="44"/>
    </row>
    <row r="79" spans="1:16" ht="21.75" customHeight="1" thickBot="1">
      <c r="A79" s="35"/>
      <c r="B79" s="40"/>
      <c r="C79" s="35"/>
      <c r="D79" s="36"/>
      <c r="E79" s="37"/>
      <c r="F79" s="22"/>
      <c r="G79" s="22"/>
      <c r="H79" s="38"/>
      <c r="I79" s="48"/>
      <c r="J79" s="49"/>
      <c r="K79" s="49"/>
      <c r="L79" s="50"/>
      <c r="M79" s="31">
        <f>SUM(M9:M78)</f>
        <v>860306.54333333322</v>
      </c>
      <c r="N79" s="39">
        <f>SUM(N9:N78)</f>
        <v>860306.28</v>
      </c>
      <c r="O79" s="39">
        <f>SUM(O9:O78)</f>
        <v>860306.28</v>
      </c>
      <c r="P79" s="8"/>
    </row>
    <row r="80" spans="1:16" ht="20.25" customHeight="1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"/>
    </row>
    <row r="81" spans="1:15" ht="22.5" customHeight="1">
      <c r="A81" s="74" t="s">
        <v>119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1:15" ht="15.75">
      <c r="A82" s="73" t="s">
        <v>118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ht="35.25" customHeight="1">
      <c r="A83" s="24"/>
      <c r="B83" s="74" t="s">
        <v>17</v>
      </c>
      <c r="C83" s="75"/>
      <c r="D83" s="23"/>
      <c r="E83" s="77" t="s">
        <v>117</v>
      </c>
      <c r="F83" s="77"/>
      <c r="G83" s="77"/>
      <c r="H83" s="76" t="s">
        <v>33</v>
      </c>
      <c r="I83" s="76"/>
      <c r="J83" s="76"/>
      <c r="K83" s="32"/>
      <c r="L83" s="11"/>
      <c r="M83" s="13"/>
      <c r="N83" s="13"/>
      <c r="O83" s="11"/>
    </row>
    <row r="84" spans="1:15" ht="15.75">
      <c r="A84" s="24"/>
      <c r="B84" s="75"/>
      <c r="C84" s="75"/>
      <c r="D84" s="23"/>
      <c r="E84" s="76" t="s">
        <v>18</v>
      </c>
      <c r="F84" s="76"/>
      <c r="G84" s="25"/>
      <c r="H84" s="76" t="s">
        <v>19</v>
      </c>
      <c r="I84" s="76"/>
      <c r="J84" s="76"/>
      <c r="K84" s="32"/>
      <c r="L84" s="11"/>
      <c r="M84" s="13"/>
      <c r="N84" s="13"/>
      <c r="O84" s="11"/>
    </row>
    <row r="85" spans="1:15" ht="15.75">
      <c r="A85" s="72"/>
      <c r="B85" s="72"/>
      <c r="C85" s="72"/>
      <c r="D85" s="72"/>
      <c r="E85" s="26"/>
      <c r="F85" s="27"/>
      <c r="G85" s="6"/>
      <c r="H85" s="28"/>
      <c r="I85" s="2"/>
      <c r="J85" s="2"/>
      <c r="K85" s="2"/>
      <c r="L85" s="2"/>
      <c r="M85" s="10"/>
      <c r="N85" s="10"/>
      <c r="O85" s="2"/>
    </row>
  </sheetData>
  <mergeCells count="26">
    <mergeCell ref="A81:O81"/>
    <mergeCell ref="A80:O80"/>
    <mergeCell ref="I7:K7"/>
    <mergeCell ref="A85:D85"/>
    <mergeCell ref="A82:O82"/>
    <mergeCell ref="B83:C84"/>
    <mergeCell ref="H83:J83"/>
    <mergeCell ref="E84:F84"/>
    <mergeCell ref="H84:J84"/>
    <mergeCell ref="E83:G83"/>
    <mergeCell ref="L1:O1"/>
    <mergeCell ref="A7:A8"/>
    <mergeCell ref="B7:B8"/>
    <mergeCell ref="C7:C8"/>
    <mergeCell ref="D7:D8"/>
    <mergeCell ref="E7:E8"/>
    <mergeCell ref="F7:H7"/>
    <mergeCell ref="B2:C2"/>
    <mergeCell ref="E2:O2"/>
    <mergeCell ref="B3:C3"/>
    <mergeCell ref="E3:O3"/>
    <mergeCell ref="B4:C4"/>
    <mergeCell ref="E4:O4"/>
    <mergeCell ref="A5:O5"/>
    <mergeCell ref="B6:C6"/>
    <mergeCell ref="L7:O7"/>
  </mergeCells>
  <pageMargins left="0.16" right="0.16" top="0.32" bottom="0.24" header="0.22" footer="0.19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Электротехническое оборудование</vt:lpstr>
      <vt:lpstr>'Электротехническое оборудование'!Область_печати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mnovosel</cp:lastModifiedBy>
  <cp:lastPrinted>2025-04-02T06:57:41Z</cp:lastPrinted>
  <dcterms:created xsi:type="dcterms:W3CDTF">2014-01-28T13:50:42Z</dcterms:created>
  <dcterms:modified xsi:type="dcterms:W3CDTF">2025-04-02T08:37:01Z</dcterms:modified>
</cp:coreProperties>
</file>