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\! 1А Закупки 223 на 2025\Закупки 223 на 2025 год\150. Выполнение текущего ремнта_Беспалова 27А_ЭА не СМП_Торги82\"/>
    </mc:Choice>
  </mc:AlternateContent>
  <bookViews>
    <workbookView xWindow="-90" yWindow="135" windowWidth="20640" windowHeight="12690"/>
  </bookViews>
  <sheets>
    <sheet name="НМЦК нов" sheetId="2" r:id="rId1"/>
    <sheet name="Протокол НМЦК" sheetId="3" r:id="rId2"/>
  </sheets>
  <definedNames>
    <definedName name="_xlnm.Print_Area" localSheetId="0">'НМЦК нов'!$A$1:$O$47</definedName>
  </definedNames>
  <calcPr calcId="162913"/>
</workbook>
</file>

<file path=xl/calcChain.xml><?xml version="1.0" encoding="utf-8"?>
<calcChain xmlns="http://schemas.openxmlformats.org/spreadsheetml/2006/main">
  <c r="K30" i="2" l="1"/>
  <c r="E28" i="2"/>
  <c r="E31" i="2" s="1"/>
  <c r="D28" i="2"/>
  <c r="D31" i="2" s="1"/>
  <c r="K26" i="2"/>
  <c r="K27" i="2" s="1"/>
  <c r="K28" i="2" l="1"/>
  <c r="K31" i="2" s="1"/>
  <c r="K33" i="2" s="1"/>
  <c r="K34" i="2" s="1"/>
  <c r="O34" i="2" s="1"/>
  <c r="L27" i="2" l="1"/>
  <c r="M27" i="2" s="1"/>
  <c r="M30" i="2" l="1"/>
  <c r="O27" i="2" l="1"/>
  <c r="O28" i="2" s="1"/>
  <c r="O31" i="2" s="1"/>
  <c r="O33" i="2" s="1"/>
  <c r="M26" i="2"/>
  <c r="O26" i="2" s="1"/>
  <c r="XFD28" i="2" l="1"/>
</calcChain>
</file>

<file path=xl/sharedStrings.xml><?xml version="1.0" encoding="utf-8"?>
<sst xmlns="http://schemas.openxmlformats.org/spreadsheetml/2006/main" count="148" uniqueCount="69">
  <si>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</si>
  <si>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</si>
  <si>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</si>
  <si>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</si>
  <si>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</si>
  <si>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</si>
  <si>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</si>
  <si>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</si>
  <si>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</si>
  <si>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</si>
  <si>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</si>
  <si>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Глава 1. Подготовка территории капитального ремонта</t>
  </si>
  <si>
    <t xml:space="preserve">Итого по Главе 1. </t>
  </si>
  <si>
    <t>Глава 2. Основные объекты строительства</t>
  </si>
  <si>
    <t>Номера сметных расчетов и смет</t>
  </si>
  <si>
    <t>Итого по Главе 2. "Основные объекты строительства"</t>
  </si>
  <si>
    <t>Итого по Главам 1-9</t>
  </si>
  <si>
    <t>Непредвиденные затраты</t>
  </si>
  <si>
    <t xml:space="preserve">Письмо Минрегиона  Российской Федерации от 21.09.2010 №33302-ИП/08  </t>
  </si>
  <si>
    <t xml:space="preserve">Итого с учетом непредвиденных затрат </t>
  </si>
  <si>
    <t>Налоги и обязательные платежи</t>
  </si>
  <si>
    <t>Федеральный закон от 03.08.2018 №303-ФЗ</t>
  </si>
  <si>
    <t>НДС - 20%</t>
  </si>
  <si>
    <t>Итого:</t>
  </si>
  <si>
    <t>=</t>
  </si>
  <si>
    <t>1.</t>
  </si>
  <si>
    <t>2.</t>
  </si>
  <si>
    <t>Индексы прогнозной инфляции на период исполнения контракта</t>
  </si>
  <si>
    <t>Начальная (максимальная) цена контракта: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</si>
  <si>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</si>
  <si>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</si>
  <si>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Приложение № 1</t>
  </si>
  <si>
    <t>начальная (максимальная) цена контракта включает в себя расходы на</t>
  </si>
  <si>
    <t xml:space="preserve">Выполнение строительно-монтажных работ, сдачу в эксплуатацию объекта капитального строительства. </t>
  </si>
  <si>
    <t/>
  </si>
  <si>
    <t>Приложение:
Расчет начальной (максимальной цены контракта).
Заказчик:</t>
  </si>
  <si>
    <t>Окончание строительства</t>
  </si>
  <si>
    <t>Прогнозный индекс для периода исполнения контракта:</t>
  </si>
  <si>
    <t>Уровень цен утвержденной проектной документации</t>
  </si>
  <si>
    <t>Расчет индексов прогнозной инфляции (по письму Минэкономразвития России от 26.09.2019 г. № Д14и-32899, отрасль "Инвестиции в основной капитал")</t>
  </si>
  <si>
    <t>02-01-01</t>
  </si>
  <si>
    <t>Непредвиденные затраты - 2%</t>
  </si>
  <si>
    <t xml:space="preserve"> Расчет индекса прогнозной инфляции</t>
  </si>
  <si>
    <t>IV квартал 2024 г</t>
  </si>
  <si>
    <t>Доля сметной стоимости, подлежащая выполнению подрядчиком в 2025г.(срок выполнения работ 1месяц)</t>
  </si>
  <si>
    <t>Годовой индекс прогнозной инфляции на 2025г:</t>
  </si>
  <si>
    <t>май 2025 г</t>
  </si>
  <si>
    <t>Ежемесячный индекс прогнозной инфляции на 2025 =</t>
  </si>
  <si>
    <t>К на 2025 =</t>
  </si>
  <si>
    <t>2.Используемый метод определения НМЦД с обоснованием</t>
  </si>
  <si>
    <t>3.Дата подготовки НМЦД</t>
  </si>
  <si>
    <t>4. Определение НМЦД :</t>
  </si>
  <si>
    <t>Протокол 
начальной (максимальной) цены Договора</t>
  </si>
  <si>
    <t>начальная (максимальная) цена Договора включает в себя расходы на</t>
  </si>
  <si>
    <t>«Выполнение текущего ремонта по усилению здания котельной ГУП РК «Крымтеплокоммунэнерго», расположенной по адресу: Республика Крым, г. Симферополь, ул.Беспалова,27А».</t>
  </si>
  <si>
    <t>ОБОСНОВАНИЕ НАЧАЛЬНОЙ (МАКСИМАЛЬНОЙ) ЦЕНЫ ДОГОВОРА
на выполнение работ по объекту:  «Выполнение текущего ремонта по усилению здания котельной ГУП РК «Крымтеплокоммунэнерго», расположенной по адресу: Республика Крым, г. Симферополь, ул.Беспалова,27А».</t>
  </si>
  <si>
    <t>Выполнению работ на объекте : «Выполнение текущего ремонта по усилению здания котельной ГУП РК «Крымтеплокоммунэнерго», расположенной по адресу: Республика Крым, г. Симферополь, ул.Беспалова,27А».</t>
  </si>
  <si>
    <t>18.04.2025 г.</t>
  </si>
  <si>
    <t>Стоимость работ в
ценах на дату
утверждения сметной
документации
IIкв.2025 г.</t>
  </si>
  <si>
    <t>Стоимость работ в
ценах на дату
формирования
начальной
(максимальной)
цены контракта
II кв. 2025</t>
  </si>
  <si>
    <r>
      <rPr>
        <vertAlign val="superscript"/>
        <sz val="11"/>
        <color theme="1"/>
        <rFont val="Tahoma"/>
        <family val="2"/>
        <charset val="204"/>
      </rPr>
      <t>12</t>
    </r>
    <r>
      <rPr>
        <sz val="11"/>
        <color theme="1"/>
        <rFont val="Tahoma"/>
        <family val="2"/>
        <charset val="204"/>
      </rPr>
      <t>√1.048</t>
    </r>
  </si>
  <si>
    <t>(1.0039-1)/2+1</t>
  </si>
  <si>
    <t xml:space="preserve">Индекс фактической инфляции не используется </t>
  </si>
  <si>
    <r>
      <t>Итого: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Начальная максимальная цена Договора 2021186.00 рублей(два миллиона двадцать одна тысяча сто восемьдесят шесть рублей.00 копеек) </t>
    </r>
  </si>
  <si>
    <t xml:space="preserve">2021186.00 рублей(два миллиона двадцать одна тысяча сто восемьдесят шесть рублей.00 копеек) </t>
  </si>
  <si>
    <t xml:space="preserve">Информация о цене получена на основании сметной документации, положительное заключение по проверке достоверности определения сметной стоимости негосударственной экспертизы №74-2-1-0334-25 от 16.04.2025 г. Начальная (максимальная) цена контракта определена и обоснована посредством применения проектно-сметного метода в ценах I-го квартала 2025г.
</t>
  </si>
  <si>
    <t xml:space="preserve">       Начальная (максимальная) цена договора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</si>
  <si>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          Начальная (максимальная) цена договора определена и обоснована посредством применения проектно-сметного метода.</t>
  </si>
  <si>
    <t>Расчет начальной (максимальной) цены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</si>
</sst>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"/>
    <numFmt numFmtId="166" formatCode="0.000"/>
    <numFmt numFmtId="167" formatCode="0.0"/>
    <numFmt numFmtId="168" formatCode="0.00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80000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u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vertAlign val="superscript"/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/>
    <xf numFmtId="49" fontId="1" fillId="0" borderId="0" xfId="0" applyNumberFormat="1" applyFont="1" applyAlignment="1"/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/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/>
    <xf numFmtId="10" fontId="0" fillId="0" borderId="0" xfId="0" applyNumberFormat="1" applyFont="1"/>
    <xf numFmtId="164" fontId="9" fillId="0" borderId="0" xfId="0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/>
    <xf numFmtId="166" fontId="11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/>
    <xf numFmtId="164" fontId="8" fillId="0" borderId="1" xfId="0" applyNumberFormat="1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67" fontId="8" fillId="0" borderId="1" xfId="0" applyNumberFormat="1" applyFont="1" applyBorder="1" applyAlignment="1">
      <alignment horizontal="center" vertical="top"/>
    </xf>
    <xf numFmtId="168" fontId="8" fillId="0" borderId="1" xfId="0" applyNumberFormat="1" applyFont="1" applyBorder="1"/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top" wrapText="1"/>
    </xf>
    <xf numFmtId="166" fontId="11" fillId="0" borderId="1" xfId="0" applyNumberFormat="1" applyFont="1" applyBorder="1" applyAlignment="1">
      <alignment horizontal="center" vertical="top" wrapText="1"/>
    </xf>
    <xf numFmtId="167" fontId="12" fillId="0" borderId="0" xfId="0" applyNumberFormat="1" applyFont="1" applyAlignment="1"/>
    <xf numFmtId="10" fontId="14" fillId="0" borderId="0" xfId="0" applyNumberFormat="1" applyFont="1"/>
    <xf numFmtId="165" fontId="15" fillId="0" borderId="0" xfId="0" applyNumberFormat="1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2" fontId="11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7" fillId="2" borderId="3" xfId="0" applyFont="1" applyFill="1" applyBorder="1" applyAlignment="1" applyProtection="1">
      <alignment horizontal="center" vertical="top" wrapText="1" readingOrder="1"/>
    </xf>
    <xf numFmtId="0" fontId="7" fillId="2" borderId="0" xfId="0" applyFont="1" applyFill="1" applyBorder="1" applyAlignment="1" applyProtection="1">
      <alignment horizontal="right" vertical="top" wrapText="1" readingOrder="1"/>
    </xf>
    <xf numFmtId="0" fontId="6" fillId="2" borderId="0" xfId="0" applyFont="1" applyFill="1" applyBorder="1" applyAlignment="1" applyProtection="1">
      <alignment horizontal="left" vertical="top" wrapText="1" readingOrder="1"/>
    </xf>
    <xf numFmtId="0" fontId="6" fillId="2" borderId="2" xfId="0" applyFont="1" applyFill="1" applyBorder="1" applyAlignment="1" applyProtection="1">
      <alignment horizontal="left" vertical="top" wrapText="1" readingOrder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13" fillId="2" borderId="2" xfId="0" applyFont="1" applyFill="1" applyBorder="1" applyAlignment="1" applyProtection="1">
      <alignment vertical="top" wrapText="1" readingOrder="1"/>
    </xf>
    <xf numFmtId="0" fontId="10" fillId="2" borderId="2" xfId="0" applyFont="1" applyFill="1" applyBorder="1" applyAlignment="1" applyProtection="1">
      <alignment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43</xdr:row>
      <xdr:rowOff>17320</xdr:rowOff>
    </xdr:from>
    <xdr:to>
      <xdr:col>4</xdr:col>
      <xdr:colOff>342900</xdr:colOff>
      <xdr:row>45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6743220"/>
          <a:ext cx="2031970" cy="351906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"/>
  <sheetViews>
    <sheetView tabSelected="1" view="pageBreakPreview" topLeftCell="A8" zoomScaleNormal="100" zoomScaleSheetLayoutView="100" workbookViewId="0">
      <selection activeCell="G53" sqref="G53"/>
    </sheetView>
  </sheetViews>
  <sheetFormatPr defaultRowHeight="15" x14ac:dyDescent="0.25"/>
  <cols>
    <col min="1" max="1" width="4.5703125" customWidth="1"/>
    <col min="2" max="2" width="14.85546875" customWidth="1"/>
    <col min="3" max="3" width="22.85546875" customWidth="1"/>
    <col min="4" max="4" width="17.5703125" customWidth="1"/>
    <col min="5" max="5" width="9.5703125" customWidth="1"/>
    <col min="6" max="6" width="3.5703125" customWidth="1"/>
    <col min="7" max="7" width="8.85546875" customWidth="1"/>
    <col min="8" max="8" width="3.5703125" customWidth="1"/>
    <col min="9" max="9" width="5.42578125" customWidth="1"/>
    <col min="10" max="10" width="3.57031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</cols>
  <sheetData>
    <row r="1" spans="1:15" ht="18.75" customHeight="1" x14ac:dyDescent="0.25">
      <c r="A1" s="74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8.7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8.75" customHeight="1" x14ac:dyDescent="0.25">
      <c r="A5" s="76" t="s">
        <v>66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8.75" customHeight="1" x14ac:dyDescent="0.2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8.7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24.7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2.75" hidden="1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 hidden="1" customHeigh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 hidden="1" customHeight="1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 customHeight="1" x14ac:dyDescent="0.25">
      <c r="A12" s="76" t="s">
        <v>67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8.25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8.2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48.75" customHeight="1" x14ac:dyDescent="0.25">
      <c r="A15" s="49" t="s">
        <v>3</v>
      </c>
      <c r="B15" s="49"/>
      <c r="C15" s="49"/>
      <c r="D15" s="49"/>
      <c r="E15" s="49"/>
      <c r="F15" s="49"/>
      <c r="G15" s="49"/>
      <c r="H15" s="71" t="s">
        <v>54</v>
      </c>
      <c r="I15" s="71"/>
      <c r="J15" s="71"/>
      <c r="K15" s="71"/>
      <c r="L15" s="71"/>
      <c r="M15" s="71"/>
      <c r="N15" s="71"/>
      <c r="O15" s="71"/>
    </row>
    <row r="16" spans="1:15" ht="82.5" customHeight="1" x14ac:dyDescent="0.25">
      <c r="A16" s="49" t="s">
        <v>49</v>
      </c>
      <c r="B16" s="49"/>
      <c r="C16" s="49"/>
      <c r="D16" s="49"/>
      <c r="E16" s="49"/>
      <c r="F16" s="49"/>
      <c r="G16" s="49"/>
      <c r="H16" s="71" t="s">
        <v>65</v>
      </c>
      <c r="I16" s="71"/>
      <c r="J16" s="71"/>
      <c r="K16" s="71"/>
      <c r="L16" s="71"/>
      <c r="M16" s="71"/>
      <c r="N16" s="71"/>
      <c r="O16" s="71"/>
    </row>
    <row r="17" spans="1:15 16384:16384" ht="15.75" x14ac:dyDescent="0.25">
      <c r="A17" s="49" t="s">
        <v>50</v>
      </c>
      <c r="B17" s="49"/>
      <c r="C17" s="49"/>
      <c r="D17" s="49"/>
      <c r="E17" s="49"/>
      <c r="F17" s="49"/>
      <c r="G17" s="49"/>
      <c r="H17" s="71" t="s">
        <v>57</v>
      </c>
      <c r="I17" s="71"/>
      <c r="J17" s="71"/>
      <c r="K17" s="71"/>
      <c r="L17" s="71"/>
      <c r="M17" s="71"/>
      <c r="N17" s="71"/>
      <c r="O17" s="71"/>
    </row>
    <row r="18" spans="1:15 16384:16384" ht="15.75" x14ac:dyDescent="0.25">
      <c r="A18" s="72" t="s">
        <v>68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 16384:16384" x14ac:dyDescent="0.25">
      <c r="A19" s="70" t="s">
        <v>4</v>
      </c>
      <c r="B19" s="3"/>
      <c r="C19" s="70" t="s">
        <v>6</v>
      </c>
      <c r="D19" s="70"/>
      <c r="E19" s="70"/>
      <c r="F19" s="70"/>
      <c r="G19" s="70"/>
      <c r="H19" s="70"/>
      <c r="I19" s="70"/>
      <c r="J19" s="70"/>
      <c r="K19" s="70" t="s">
        <v>58</v>
      </c>
      <c r="L19" s="70" t="s">
        <v>2</v>
      </c>
      <c r="M19" s="70" t="s">
        <v>59</v>
      </c>
      <c r="N19" s="70" t="s">
        <v>1</v>
      </c>
      <c r="O19" s="70" t="s">
        <v>0</v>
      </c>
    </row>
    <row r="20" spans="1:15 16384:16384" ht="105.75" customHeight="1" x14ac:dyDescent="0.25">
      <c r="A20" s="70"/>
      <c r="B20" s="9" t="s">
        <v>14</v>
      </c>
      <c r="C20" s="9" t="s">
        <v>5</v>
      </c>
      <c r="D20" s="9" t="s">
        <v>7</v>
      </c>
      <c r="E20" s="70" t="s">
        <v>8</v>
      </c>
      <c r="F20" s="70"/>
      <c r="G20" s="70" t="s">
        <v>9</v>
      </c>
      <c r="H20" s="70"/>
      <c r="I20" s="70" t="s">
        <v>10</v>
      </c>
      <c r="J20" s="70"/>
      <c r="K20" s="70"/>
      <c r="L20" s="70"/>
      <c r="M20" s="70"/>
      <c r="N20" s="70"/>
      <c r="O20" s="70"/>
    </row>
    <row r="21" spans="1:15 16384:16384" s="8" customFormat="1" x14ac:dyDescent="0.25">
      <c r="A21" s="4">
        <v>1</v>
      </c>
      <c r="B21" s="5">
        <v>2</v>
      </c>
      <c r="C21" s="9">
        <v>3</v>
      </c>
      <c r="D21" s="4">
        <v>4</v>
      </c>
      <c r="E21" s="70">
        <v>5</v>
      </c>
      <c r="F21" s="70"/>
      <c r="G21" s="70">
        <v>6</v>
      </c>
      <c r="H21" s="70"/>
      <c r="I21" s="70">
        <v>7</v>
      </c>
      <c r="J21" s="70"/>
      <c r="K21" s="4">
        <v>8</v>
      </c>
      <c r="L21" s="4">
        <v>9</v>
      </c>
      <c r="M21" s="4">
        <v>10</v>
      </c>
      <c r="N21" s="4">
        <v>11</v>
      </c>
      <c r="O21" s="4">
        <v>12</v>
      </c>
    </row>
    <row r="22" spans="1:15 16384:16384" x14ac:dyDescent="0.25">
      <c r="A22" s="6" t="s">
        <v>11</v>
      </c>
      <c r="B22" s="3"/>
      <c r="C22" s="3"/>
      <c r="D22" s="3"/>
      <c r="E22" s="70"/>
      <c r="F22" s="70"/>
      <c r="G22" s="70"/>
      <c r="H22" s="70"/>
      <c r="I22" s="70"/>
      <c r="J22" s="70"/>
      <c r="K22" s="3"/>
      <c r="L22" s="3"/>
      <c r="M22" s="3"/>
      <c r="N22" s="3"/>
      <c r="O22" s="3"/>
    </row>
    <row r="23" spans="1:15 16384:16384" x14ac:dyDescent="0.25">
      <c r="A23" s="18"/>
      <c r="B23" s="18"/>
      <c r="C23" s="18"/>
      <c r="D23" s="18"/>
      <c r="E23" s="61"/>
      <c r="F23" s="61"/>
      <c r="G23" s="61"/>
      <c r="H23" s="61"/>
      <c r="I23" s="61"/>
      <c r="J23" s="61"/>
      <c r="K23" s="18"/>
      <c r="L23" s="18"/>
      <c r="M23" s="18"/>
      <c r="N23" s="18"/>
      <c r="O23" s="18"/>
    </row>
    <row r="24" spans="1:15 16384:16384" x14ac:dyDescent="0.25">
      <c r="A24" s="6" t="s">
        <v>12</v>
      </c>
      <c r="B24" s="19"/>
      <c r="C24" s="19"/>
      <c r="D24" s="20"/>
      <c r="E24" s="73"/>
      <c r="F24" s="73"/>
      <c r="G24" s="73"/>
      <c r="H24" s="73"/>
      <c r="I24" s="73"/>
      <c r="J24" s="73"/>
      <c r="K24" s="20">
        <v>0</v>
      </c>
      <c r="L24" s="20"/>
      <c r="M24" s="20">
        <v>0</v>
      </c>
      <c r="N24" s="20"/>
      <c r="O24" s="20">
        <v>0</v>
      </c>
    </row>
    <row r="25" spans="1:15 16384:16384" x14ac:dyDescent="0.25">
      <c r="A25" s="6" t="s">
        <v>13</v>
      </c>
      <c r="B25" s="19"/>
      <c r="C25" s="19"/>
      <c r="D25" s="19"/>
      <c r="E25" s="69"/>
      <c r="F25" s="69"/>
      <c r="G25" s="69"/>
      <c r="H25" s="69"/>
      <c r="I25" s="69"/>
      <c r="J25" s="69"/>
      <c r="K25" s="19"/>
      <c r="L25" s="19"/>
      <c r="M25" s="19"/>
      <c r="N25" s="19"/>
      <c r="O25" s="19"/>
    </row>
    <row r="26" spans="1:15 16384:16384" ht="152.25" customHeight="1" x14ac:dyDescent="0.25">
      <c r="A26" s="40">
        <v>1</v>
      </c>
      <c r="B26" s="21" t="s">
        <v>40</v>
      </c>
      <c r="C26" s="22" t="s">
        <v>54</v>
      </c>
      <c r="D26" s="44">
        <v>1680.96</v>
      </c>
      <c r="E26" s="67">
        <v>0</v>
      </c>
      <c r="F26" s="67"/>
      <c r="G26" s="67">
        <v>0</v>
      </c>
      <c r="H26" s="67"/>
      <c r="I26" s="68">
        <v>0</v>
      </c>
      <c r="J26" s="68"/>
      <c r="K26" s="44">
        <f>D26+E26+G26+I26</f>
        <v>1680.96</v>
      </c>
      <c r="L26" s="38">
        <v>1</v>
      </c>
      <c r="M26" s="29">
        <f>K26*L26</f>
        <v>1680.96</v>
      </c>
      <c r="N26" s="29">
        <v>1.002</v>
      </c>
      <c r="O26" s="29">
        <f>M26*N26</f>
        <v>1684.3219200000001</v>
      </c>
    </row>
    <row r="27" spans="1:15 16384:16384" s="1" customFormat="1" ht="30" customHeight="1" x14ac:dyDescent="0.25">
      <c r="A27" s="66" t="s">
        <v>15</v>
      </c>
      <c r="B27" s="66"/>
      <c r="C27" s="66"/>
      <c r="D27" s="36"/>
      <c r="E27" s="65"/>
      <c r="F27" s="65"/>
      <c r="G27" s="55"/>
      <c r="H27" s="55"/>
      <c r="I27" s="56"/>
      <c r="J27" s="56"/>
      <c r="K27" s="45">
        <f>K26</f>
        <v>1680.96</v>
      </c>
      <c r="L27" s="42">
        <f>L26</f>
        <v>1</v>
      </c>
      <c r="M27" s="31">
        <f>K27*L27</f>
        <v>1680.96</v>
      </c>
      <c r="N27" s="31">
        <v>1.002</v>
      </c>
      <c r="O27" s="31">
        <f t="shared" ref="O27" si="0">M27*N27</f>
        <v>1684.3219200000001</v>
      </c>
    </row>
    <row r="28" spans="1:15 16384:16384" s="1" customFormat="1" ht="19.5" customHeight="1" x14ac:dyDescent="0.25">
      <c r="A28" s="41"/>
      <c r="B28" s="64" t="s">
        <v>16</v>
      </c>
      <c r="C28" s="64"/>
      <c r="D28" s="45">
        <f>D26</f>
        <v>1680.96</v>
      </c>
      <c r="E28" s="65">
        <f>E26</f>
        <v>0</v>
      </c>
      <c r="F28" s="65"/>
      <c r="G28" s="65">
        <v>0</v>
      </c>
      <c r="H28" s="65"/>
      <c r="I28" s="65">
        <v>0</v>
      </c>
      <c r="J28" s="65"/>
      <c r="K28" s="45">
        <f>SUM(K27:K27)</f>
        <v>1680.96</v>
      </c>
      <c r="L28" s="30"/>
      <c r="M28" s="31"/>
      <c r="N28" s="27"/>
      <c r="O28" s="31">
        <f>SUM(O27:O27)</f>
        <v>1684.3219200000001</v>
      </c>
      <c r="XFD28" s="1">
        <f>SUM(A28:XFC28)</f>
        <v>5046.2419200000004</v>
      </c>
    </row>
    <row r="29" spans="1:15 16384:16384" x14ac:dyDescent="0.25">
      <c r="A29" s="19"/>
      <c r="B29" s="64" t="s">
        <v>17</v>
      </c>
      <c r="C29" s="64"/>
      <c r="D29" s="39"/>
      <c r="E29" s="61"/>
      <c r="F29" s="61"/>
      <c r="G29" s="61"/>
      <c r="H29" s="61"/>
      <c r="I29" s="61"/>
      <c r="J29" s="61"/>
      <c r="K29" s="32"/>
      <c r="L29" s="26"/>
      <c r="M29" s="18"/>
      <c r="N29" s="29"/>
      <c r="O29" s="18"/>
    </row>
    <row r="30" spans="1:15 16384:16384" ht="90.75" customHeight="1" x14ac:dyDescent="0.25">
      <c r="A30" s="40">
        <v>2</v>
      </c>
      <c r="B30" s="22" t="s">
        <v>18</v>
      </c>
      <c r="C30" s="22" t="s">
        <v>41</v>
      </c>
      <c r="D30" s="37">
        <v>0</v>
      </c>
      <c r="E30" s="61">
        <v>0</v>
      </c>
      <c r="F30" s="61"/>
      <c r="G30" s="62"/>
      <c r="H30" s="62"/>
      <c r="I30" s="63"/>
      <c r="J30" s="63"/>
      <c r="K30" s="37">
        <f>D30+E30</f>
        <v>0</v>
      </c>
      <c r="L30" s="43">
        <v>0</v>
      </c>
      <c r="M30" s="43">
        <f>K30*L30</f>
        <v>0</v>
      </c>
      <c r="N30" s="38"/>
      <c r="O30" s="43">
        <v>0</v>
      </c>
    </row>
    <row r="31" spans="1:15 16384:16384" s="1" customFormat="1" ht="15" customHeight="1" x14ac:dyDescent="0.25">
      <c r="A31" s="66" t="s">
        <v>19</v>
      </c>
      <c r="B31" s="66" t="s">
        <v>19</v>
      </c>
      <c r="C31" s="66"/>
      <c r="D31" s="45">
        <f>SUM(D28:D30)</f>
        <v>1680.96</v>
      </c>
      <c r="E31" s="65">
        <f>SUM(E28:E30)</f>
        <v>0</v>
      </c>
      <c r="F31" s="65"/>
      <c r="G31" s="55"/>
      <c r="H31" s="55"/>
      <c r="I31" s="56"/>
      <c r="J31" s="56"/>
      <c r="K31" s="45">
        <f>SUM(K28:K30)</f>
        <v>1680.96</v>
      </c>
      <c r="L31" s="27"/>
      <c r="M31" s="28"/>
      <c r="N31" s="27"/>
      <c r="O31" s="31">
        <f>SUM(O28:O30)</f>
        <v>1684.3219200000001</v>
      </c>
    </row>
    <row r="32" spans="1:15 16384:16384" x14ac:dyDescent="0.25">
      <c r="A32" s="66" t="s">
        <v>20</v>
      </c>
      <c r="B32" s="66"/>
      <c r="C32" s="66"/>
      <c r="D32" s="18"/>
      <c r="E32" s="61"/>
      <c r="F32" s="61"/>
      <c r="G32" s="61"/>
      <c r="H32" s="61"/>
      <c r="I32" s="61"/>
      <c r="J32" s="61"/>
      <c r="K32" s="18"/>
      <c r="L32" s="33"/>
      <c r="M32" s="18"/>
      <c r="N32" s="29"/>
      <c r="O32" s="32"/>
    </row>
    <row r="33" spans="1:15" ht="60" x14ac:dyDescent="0.25">
      <c r="A33" s="40">
        <v>3</v>
      </c>
      <c r="B33" s="22" t="s">
        <v>21</v>
      </c>
      <c r="C33" s="22" t="s">
        <v>22</v>
      </c>
      <c r="D33" s="34"/>
      <c r="E33" s="62"/>
      <c r="F33" s="62"/>
      <c r="G33" s="62"/>
      <c r="H33" s="62"/>
      <c r="I33" s="63"/>
      <c r="J33" s="63"/>
      <c r="K33" s="44">
        <f>K31*0.2</f>
        <v>336.19200000000001</v>
      </c>
      <c r="L33" s="26"/>
      <c r="M33" s="29"/>
      <c r="N33" s="26">
        <v>1.002</v>
      </c>
      <c r="O33" s="29">
        <f>O31*0.2</f>
        <v>336.86438400000003</v>
      </c>
    </row>
    <row r="34" spans="1:15" s="1" customFormat="1" x14ac:dyDescent="0.25">
      <c r="A34" s="23"/>
      <c r="B34" s="64" t="s">
        <v>23</v>
      </c>
      <c r="C34" s="64"/>
      <c r="D34" s="35"/>
      <c r="E34" s="65"/>
      <c r="F34" s="65"/>
      <c r="G34" s="55"/>
      <c r="H34" s="55"/>
      <c r="I34" s="56"/>
      <c r="J34" s="56"/>
      <c r="K34" s="28">
        <f>SUM(K31:K33)</f>
        <v>2017.152</v>
      </c>
      <c r="L34" s="27"/>
      <c r="M34" s="28"/>
      <c r="N34" s="31">
        <v>1.002</v>
      </c>
      <c r="O34" s="31">
        <f>K34*N34</f>
        <v>2021.1863040000001</v>
      </c>
    </row>
    <row r="35" spans="1:15" x14ac:dyDescent="0.25">
      <c r="A35" s="1" t="s">
        <v>25</v>
      </c>
      <c r="B35" s="11" t="s">
        <v>62</v>
      </c>
      <c r="C35" s="15"/>
      <c r="D35" s="15"/>
      <c r="E35" s="15"/>
      <c r="F35" s="15"/>
      <c r="G35" s="46">
        <v>1</v>
      </c>
      <c r="H35" s="15"/>
      <c r="I35" s="15"/>
      <c r="J35" s="15"/>
      <c r="K35" s="15"/>
      <c r="L35" s="24"/>
      <c r="M35" s="15"/>
      <c r="N35" s="15"/>
      <c r="O35" s="15"/>
    </row>
    <row r="36" spans="1:15" x14ac:dyDescent="0.25">
      <c r="A36" s="1"/>
      <c r="B36" s="57" t="s">
        <v>38</v>
      </c>
      <c r="C36" s="57"/>
      <c r="D36" s="57"/>
      <c r="E36" s="50" t="s">
        <v>43</v>
      </c>
      <c r="F36" s="50"/>
      <c r="G36" s="50"/>
      <c r="L36" s="2"/>
    </row>
    <row r="37" spans="1:15" ht="44.25" customHeight="1" x14ac:dyDescent="0.25">
      <c r="B37" s="58" t="s">
        <v>39</v>
      </c>
      <c r="C37" s="58"/>
      <c r="D37" s="58"/>
      <c r="E37" s="58"/>
      <c r="F37" s="16"/>
      <c r="G37" s="59"/>
      <c r="H37" s="59"/>
      <c r="I37" s="59"/>
      <c r="J37" s="59"/>
      <c r="K37" s="59"/>
      <c r="L37" s="17"/>
    </row>
    <row r="38" spans="1:15" x14ac:dyDescent="0.25">
      <c r="A38" s="1" t="s">
        <v>26</v>
      </c>
      <c r="B38" s="1"/>
      <c r="C38" s="60" t="s">
        <v>42</v>
      </c>
      <c r="D38" s="60"/>
      <c r="E38" s="25"/>
    </row>
    <row r="39" spans="1:15" s="15" customFormat="1" x14ac:dyDescent="0.25">
      <c r="B39" s="15" t="s">
        <v>36</v>
      </c>
      <c r="D39" s="15" t="s">
        <v>46</v>
      </c>
    </row>
    <row r="40" spans="1:15" x14ac:dyDescent="0.25">
      <c r="B40" s="50" t="s">
        <v>44</v>
      </c>
      <c r="C40" s="50"/>
      <c r="D40" s="50"/>
      <c r="E40" s="50"/>
      <c r="F40" s="50"/>
      <c r="G40" s="50"/>
      <c r="H40" s="50"/>
      <c r="I40" s="50"/>
      <c r="J40" s="50"/>
      <c r="K40" s="50"/>
      <c r="L40" s="14"/>
    </row>
    <row r="41" spans="1:15" x14ac:dyDescent="0.25">
      <c r="B41" s="1" t="s">
        <v>45</v>
      </c>
      <c r="L41" s="47">
        <v>1.048</v>
      </c>
    </row>
    <row r="42" spans="1:15" ht="16.5" x14ac:dyDescent="0.25">
      <c r="B42" s="51" t="s">
        <v>47</v>
      </c>
      <c r="C42" s="51"/>
      <c r="D42" s="51"/>
      <c r="F42" t="s">
        <v>24</v>
      </c>
      <c r="G42" s="48" t="s">
        <v>60</v>
      </c>
      <c r="L42">
        <v>1.0039</v>
      </c>
    </row>
    <row r="43" spans="1:15" x14ac:dyDescent="0.25">
      <c r="B43" s="1" t="s">
        <v>37</v>
      </c>
    </row>
    <row r="44" spans="1:15" x14ac:dyDescent="0.25">
      <c r="C44" s="7" t="s">
        <v>48</v>
      </c>
      <c r="D44" t="s">
        <v>61</v>
      </c>
      <c r="F44" t="s">
        <v>24</v>
      </c>
      <c r="G44" s="53"/>
      <c r="H44" s="53"/>
      <c r="L44">
        <v>1.002</v>
      </c>
    </row>
    <row r="45" spans="1:15" x14ac:dyDescent="0.25">
      <c r="B45" s="11" t="s">
        <v>27</v>
      </c>
      <c r="C45" s="11"/>
      <c r="D45" s="12"/>
      <c r="E45" s="12"/>
      <c r="F45" s="12" t="s">
        <v>24</v>
      </c>
      <c r="G45" s="12"/>
      <c r="H45" s="13"/>
      <c r="I45" s="54"/>
      <c r="J45" s="54"/>
      <c r="L45">
        <v>1.002</v>
      </c>
    </row>
    <row r="46" spans="1:15" ht="15.75" x14ac:dyDescent="0.25">
      <c r="A46" s="49" t="s">
        <v>51</v>
      </c>
      <c r="B46" s="49"/>
      <c r="C46" s="49"/>
      <c r="D46" s="49"/>
      <c r="E46" s="49"/>
      <c r="F46" s="49"/>
      <c r="G46" s="49"/>
      <c r="H46" s="8"/>
    </row>
    <row r="47" spans="1:15" ht="15.75" x14ac:dyDescent="0.25">
      <c r="B47" s="52" t="s">
        <v>63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</sheetData>
  <mergeCells count="79">
    <mergeCell ref="A1:O4"/>
    <mergeCell ref="A5:O11"/>
    <mergeCell ref="A12:O13"/>
    <mergeCell ref="N19:N20"/>
    <mergeCell ref="O19:O20"/>
    <mergeCell ref="E20:F20"/>
    <mergeCell ref="A15:G15"/>
    <mergeCell ref="H15:O15"/>
    <mergeCell ref="A19:A20"/>
    <mergeCell ref="C19:J19"/>
    <mergeCell ref="K19:K20"/>
    <mergeCell ref="L19:L20"/>
    <mergeCell ref="M19:M20"/>
    <mergeCell ref="A16:G16"/>
    <mergeCell ref="H16:O16"/>
    <mergeCell ref="A17:G17"/>
    <mergeCell ref="H17:O17"/>
    <mergeCell ref="A18:O18"/>
    <mergeCell ref="G20:H20"/>
    <mergeCell ref="I20:J20"/>
    <mergeCell ref="E24:F24"/>
    <mergeCell ref="G24:H24"/>
    <mergeCell ref="I24:J24"/>
    <mergeCell ref="E21:F21"/>
    <mergeCell ref="G21:H21"/>
    <mergeCell ref="I21:J21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B28:C28"/>
    <mergeCell ref="E28:F28"/>
    <mergeCell ref="G28:H28"/>
    <mergeCell ref="I28:J28"/>
    <mergeCell ref="B29:C29"/>
    <mergeCell ref="E29:F29"/>
    <mergeCell ref="G29:H29"/>
    <mergeCell ref="I29:J29"/>
    <mergeCell ref="E26:F26"/>
    <mergeCell ref="G26:H26"/>
    <mergeCell ref="I26:J26"/>
    <mergeCell ref="A27:C27"/>
    <mergeCell ref="E27:F27"/>
    <mergeCell ref="G27:H27"/>
    <mergeCell ref="I27:J27"/>
    <mergeCell ref="E30:F30"/>
    <mergeCell ref="G30:H30"/>
    <mergeCell ref="I30:J30"/>
    <mergeCell ref="B34:C34"/>
    <mergeCell ref="E34:F34"/>
    <mergeCell ref="G34:H34"/>
    <mergeCell ref="I34:J34"/>
    <mergeCell ref="A32:C32"/>
    <mergeCell ref="E32:F32"/>
    <mergeCell ref="G32:H32"/>
    <mergeCell ref="I32:J32"/>
    <mergeCell ref="E33:F33"/>
    <mergeCell ref="G33:H33"/>
    <mergeCell ref="I33:J33"/>
    <mergeCell ref="A31:C31"/>
    <mergeCell ref="E31:F31"/>
    <mergeCell ref="I45:J45"/>
    <mergeCell ref="G31:H31"/>
    <mergeCell ref="I31:J31"/>
    <mergeCell ref="B36:D36"/>
    <mergeCell ref="E36:G36"/>
    <mergeCell ref="B37:E37"/>
    <mergeCell ref="G37:K37"/>
    <mergeCell ref="C38:D38"/>
    <mergeCell ref="A46:G46"/>
    <mergeCell ref="B40:K40"/>
    <mergeCell ref="B42:D42"/>
    <mergeCell ref="B47:O47"/>
    <mergeCell ref="G44:H44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F20" sqref="F20"/>
    </sheetView>
  </sheetViews>
  <sheetFormatPr defaultRowHeight="15" x14ac:dyDescent="0.25"/>
  <cols>
    <col min="12" max="12" width="0.140625" customWidth="1"/>
    <col min="13" max="14" width="8.85546875" hidden="1" customWidth="1"/>
  </cols>
  <sheetData>
    <row r="1" spans="1:14" x14ac:dyDescent="0.25">
      <c r="A1" s="78" t="s">
        <v>31</v>
      </c>
      <c r="B1" s="78" t="s">
        <v>31</v>
      </c>
      <c r="C1" s="78" t="s">
        <v>31</v>
      </c>
      <c r="D1" s="78" t="s">
        <v>31</v>
      </c>
      <c r="E1" s="78" t="s">
        <v>31</v>
      </c>
      <c r="F1" s="78" t="s">
        <v>31</v>
      </c>
      <c r="G1" s="78" t="s">
        <v>31</v>
      </c>
      <c r="H1" s="78" t="s">
        <v>31</v>
      </c>
      <c r="I1" s="78" t="s">
        <v>31</v>
      </c>
      <c r="J1" s="78" t="s">
        <v>31</v>
      </c>
      <c r="K1" s="78" t="s">
        <v>31</v>
      </c>
      <c r="L1" s="78" t="s">
        <v>31</v>
      </c>
      <c r="M1" s="78" t="s">
        <v>31</v>
      </c>
      <c r="N1" s="78" t="s">
        <v>31</v>
      </c>
    </row>
    <row r="2" spans="1:14" ht="42.75" customHeight="1" x14ac:dyDescent="0.25">
      <c r="A2" s="81" t="s">
        <v>52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4" ht="55.5" customHeight="1" x14ac:dyDescent="0.3">
      <c r="A3" s="82" t="s">
        <v>56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4" ht="18.75" x14ac:dyDescent="0.3">
      <c r="A4" s="82" t="s">
        <v>28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4" ht="45.6" customHeight="1" x14ac:dyDescent="0.25">
      <c r="A5" s="83" t="s">
        <v>64</v>
      </c>
      <c r="B5" s="84" t="s">
        <v>29</v>
      </c>
      <c r="C5" s="84" t="s">
        <v>29</v>
      </c>
      <c r="D5" s="84" t="s">
        <v>29</v>
      </c>
      <c r="E5" s="84" t="s">
        <v>29</v>
      </c>
      <c r="F5" s="84" t="s">
        <v>29</v>
      </c>
      <c r="G5" s="84" t="s">
        <v>29</v>
      </c>
      <c r="H5" s="84" t="s">
        <v>29</v>
      </c>
      <c r="I5" s="84" t="s">
        <v>29</v>
      </c>
      <c r="J5" s="84" t="s">
        <v>29</v>
      </c>
      <c r="K5" s="84" t="s">
        <v>29</v>
      </c>
      <c r="L5" s="84" t="s">
        <v>29</v>
      </c>
      <c r="M5" s="84" t="s">
        <v>29</v>
      </c>
      <c r="N5" s="84" t="s">
        <v>29</v>
      </c>
    </row>
    <row r="6" spans="1:14" x14ac:dyDescent="0.25">
      <c r="A6" s="77" t="s">
        <v>30</v>
      </c>
      <c r="B6" s="77" t="s">
        <v>30</v>
      </c>
      <c r="C6" s="77" t="s">
        <v>30</v>
      </c>
      <c r="D6" s="77" t="s">
        <v>30</v>
      </c>
      <c r="E6" s="77" t="s">
        <v>30</v>
      </c>
      <c r="F6" s="77" t="s">
        <v>30</v>
      </c>
      <c r="G6" s="77" t="s">
        <v>30</v>
      </c>
      <c r="H6" s="77" t="s">
        <v>30</v>
      </c>
      <c r="I6" s="77" t="s">
        <v>30</v>
      </c>
      <c r="J6" s="77" t="s">
        <v>30</v>
      </c>
      <c r="K6" s="77" t="s">
        <v>30</v>
      </c>
      <c r="L6" s="77" t="s">
        <v>30</v>
      </c>
      <c r="M6" s="77" t="s">
        <v>30</v>
      </c>
      <c r="N6" s="77" t="s">
        <v>30</v>
      </c>
    </row>
    <row r="7" spans="1:14" x14ac:dyDescent="0.25">
      <c r="A7" s="79" t="s">
        <v>53</v>
      </c>
      <c r="B7" s="79" t="s">
        <v>32</v>
      </c>
      <c r="C7" s="79" t="s">
        <v>32</v>
      </c>
      <c r="D7" s="79" t="s">
        <v>32</v>
      </c>
      <c r="E7" s="79" t="s">
        <v>32</v>
      </c>
      <c r="F7" s="79" t="s">
        <v>32</v>
      </c>
      <c r="G7" s="79" t="s">
        <v>32</v>
      </c>
      <c r="H7" s="79" t="s">
        <v>32</v>
      </c>
      <c r="I7" s="79" t="s">
        <v>32</v>
      </c>
      <c r="J7" s="79" t="s">
        <v>32</v>
      </c>
      <c r="K7" s="79" t="s">
        <v>32</v>
      </c>
      <c r="L7" s="79" t="s">
        <v>32</v>
      </c>
      <c r="M7" s="79" t="s">
        <v>32</v>
      </c>
      <c r="N7" s="79" t="s">
        <v>32</v>
      </c>
    </row>
    <row r="8" spans="1:14" ht="36" customHeight="1" x14ac:dyDescent="0.25">
      <c r="A8" s="80" t="s">
        <v>33</v>
      </c>
      <c r="B8" s="80" t="s">
        <v>34</v>
      </c>
      <c r="C8" s="80" t="s">
        <v>34</v>
      </c>
      <c r="D8" s="80" t="s">
        <v>34</v>
      </c>
      <c r="E8" s="80" t="s">
        <v>34</v>
      </c>
      <c r="F8" s="80" t="s">
        <v>34</v>
      </c>
      <c r="G8" s="80" t="s">
        <v>34</v>
      </c>
      <c r="H8" s="80" t="s">
        <v>34</v>
      </c>
      <c r="I8" s="80" t="s">
        <v>34</v>
      </c>
      <c r="J8" s="80" t="s">
        <v>34</v>
      </c>
      <c r="K8" s="80" t="s">
        <v>34</v>
      </c>
      <c r="L8" s="80" t="s">
        <v>34</v>
      </c>
      <c r="M8" s="80" t="s">
        <v>34</v>
      </c>
      <c r="N8" s="80" t="s">
        <v>34</v>
      </c>
    </row>
    <row r="9" spans="1:14" ht="35.450000000000003" customHeight="1" x14ac:dyDescent="0.25">
      <c r="A9" s="79" t="s">
        <v>35</v>
      </c>
      <c r="B9" s="79" t="s">
        <v>35</v>
      </c>
      <c r="C9" s="79" t="s">
        <v>35</v>
      </c>
      <c r="D9" s="79" t="s">
        <v>35</v>
      </c>
      <c r="E9" s="79" t="s">
        <v>35</v>
      </c>
      <c r="F9" s="79" t="s">
        <v>35</v>
      </c>
      <c r="G9" s="79" t="s">
        <v>35</v>
      </c>
      <c r="H9" s="79" t="s">
        <v>35</v>
      </c>
      <c r="I9" s="79" t="s">
        <v>35</v>
      </c>
      <c r="J9" s="79" t="s">
        <v>35</v>
      </c>
      <c r="K9" s="79" t="s">
        <v>35</v>
      </c>
      <c r="L9" s="79" t="s">
        <v>35</v>
      </c>
      <c r="M9" s="79" t="s">
        <v>35</v>
      </c>
      <c r="N9" s="79" t="s">
        <v>35</v>
      </c>
    </row>
    <row r="10" spans="1:14" ht="22.9" customHeight="1" x14ac:dyDescent="0.25"/>
  </sheetData>
  <mergeCells count="9">
    <mergeCell ref="A6:N6"/>
    <mergeCell ref="A1:N1"/>
    <mergeCell ref="A7:N7"/>
    <mergeCell ref="A8:N8"/>
    <mergeCell ref="A9:N9"/>
    <mergeCell ref="A2:K2"/>
    <mergeCell ref="A3:K3"/>
    <mergeCell ref="A4:K4"/>
    <mergeCell ref="A5:N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нов</vt:lpstr>
      <vt:lpstr>Протокол НМЦК</vt:lpstr>
      <vt:lpstr>'НМЦК 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2025-04-22T11:03:51Z</cp:lastPrinted>
  <dcterms:created xsi:type="dcterms:W3CDTF">2021-03-25T06:47:34Z</dcterms:created>
  <dcterms:modified xsi:type="dcterms:W3CDTF">2025-04-29T11:18:36Z</dcterms:modified>
</cp:coreProperties>
</file>