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5" yWindow="-15" windowWidth="14400" windowHeight="12735"/>
  </bookViews>
  <sheets>
    <sheet name="кондиционеры" sheetId="23" r:id="rId1"/>
    <sheet name="Лист1" sheetId="24" r:id="rId2"/>
  </sheets>
  <definedNames>
    <definedName name="_xlnm.Print_Area" localSheetId="0">кондиционеры!$A$1:$O$33</definedName>
  </definedNames>
  <calcPr calcId="145621"/>
</workbook>
</file>

<file path=xl/calcChain.xml><?xml version="1.0" encoding="utf-8"?>
<calcChain xmlns="http://schemas.openxmlformats.org/spreadsheetml/2006/main">
  <c r="S10" i="23" l="1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9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25" i="23"/>
  <c r="R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9" i="23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" i="24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" i="24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" i="24"/>
  <c r="I24" i="23"/>
  <c r="J24" i="23" s="1"/>
  <c r="K24" i="23" s="1"/>
  <c r="L24" i="23"/>
  <c r="M24" i="23" s="1"/>
  <c r="N24" i="23" s="1"/>
  <c r="O24" i="23" s="1"/>
  <c r="L23" i="23"/>
  <c r="M23" i="23" s="1"/>
  <c r="N23" i="23" s="1"/>
  <c r="O23" i="23" s="1"/>
  <c r="L22" i="23"/>
  <c r="M22" i="23" s="1"/>
  <c r="N22" i="23" s="1"/>
  <c r="O22" i="23" s="1"/>
  <c r="L21" i="23"/>
  <c r="M21" i="23" s="1"/>
  <c r="N21" i="23" s="1"/>
  <c r="O21" i="23" s="1"/>
  <c r="I21" i="23"/>
  <c r="J21" i="23" s="1"/>
  <c r="K21" i="23" s="1"/>
  <c r="I22" i="23"/>
  <c r="J22" i="23" s="1"/>
  <c r="K22" i="23" s="1"/>
  <c r="I23" i="23"/>
  <c r="J23" i="23" s="1"/>
  <c r="K23" i="23" s="1"/>
  <c r="L20" i="23"/>
  <c r="M20" i="23" s="1"/>
  <c r="N20" i="23" s="1"/>
  <c r="O20" i="23" s="1"/>
  <c r="L25" i="23"/>
  <c r="M25" i="23" s="1"/>
  <c r="N25" i="23" s="1"/>
  <c r="O25" i="23" s="1"/>
  <c r="I20" i="23"/>
  <c r="J20" i="23" s="1"/>
  <c r="K20" i="23" s="1"/>
  <c r="I25" i="23"/>
  <c r="J25" i="23" s="1"/>
  <c r="K25" i="23" s="1"/>
  <c r="I10" i="23"/>
  <c r="J10" i="23" s="1"/>
  <c r="K10" i="23" s="1"/>
  <c r="I11" i="23"/>
  <c r="J11" i="23" s="1"/>
  <c r="K11" i="23" s="1"/>
  <c r="I12" i="23"/>
  <c r="J12" i="23" s="1"/>
  <c r="K12" i="23" s="1"/>
  <c r="I13" i="23"/>
  <c r="J13" i="23" s="1"/>
  <c r="K13" i="23" s="1"/>
  <c r="I14" i="23"/>
  <c r="J14" i="23" s="1"/>
  <c r="K14" i="23" s="1"/>
  <c r="I15" i="23"/>
  <c r="J15" i="23" s="1"/>
  <c r="K15" i="23" s="1"/>
  <c r="I16" i="23"/>
  <c r="J16" i="23" s="1"/>
  <c r="K16" i="23" s="1"/>
  <c r="I17" i="23"/>
  <c r="J17" i="23" s="1"/>
  <c r="K17" i="23" s="1"/>
  <c r="I18" i="23"/>
  <c r="J18" i="23" s="1"/>
  <c r="K18" i="23" s="1"/>
  <c r="I19" i="23"/>
  <c r="J19" i="23" s="1"/>
  <c r="K19" i="23" s="1"/>
  <c r="L11" i="23" l="1"/>
  <c r="M11" i="23" s="1"/>
  <c r="N11" i="23" s="1"/>
  <c r="O11" i="23" s="1"/>
  <c r="L12" i="23"/>
  <c r="M12" i="23" s="1"/>
  <c r="N12" i="23" s="1"/>
  <c r="O12" i="23" s="1"/>
  <c r="L13" i="23"/>
  <c r="M13" i="23" s="1"/>
  <c r="N13" i="23" s="1"/>
  <c r="O13" i="23" s="1"/>
  <c r="L14" i="23"/>
  <c r="M14" i="23" s="1"/>
  <c r="N14" i="23" s="1"/>
  <c r="O14" i="23" s="1"/>
  <c r="L15" i="23"/>
  <c r="M15" i="23" s="1"/>
  <c r="N15" i="23" s="1"/>
  <c r="O15" i="23" s="1"/>
  <c r="L16" i="23"/>
  <c r="M16" i="23" s="1"/>
  <c r="N16" i="23" s="1"/>
  <c r="O16" i="23" s="1"/>
  <c r="L17" i="23"/>
  <c r="M17" i="23" s="1"/>
  <c r="N17" i="23" s="1"/>
  <c r="O17" i="23" s="1"/>
  <c r="L18" i="23"/>
  <c r="M18" i="23" s="1"/>
  <c r="N18" i="23" s="1"/>
  <c r="O18" i="23" s="1"/>
  <c r="L19" i="23"/>
  <c r="M19" i="23" s="1"/>
  <c r="N19" i="23" s="1"/>
  <c r="O19" i="23" s="1"/>
  <c r="L10" i="23" l="1"/>
  <c r="M10" i="23" s="1"/>
  <c r="N10" i="23" s="1"/>
  <c r="O10" i="23" s="1"/>
  <c r="L9" i="23" l="1"/>
  <c r="M9" i="23" s="1"/>
  <c r="N9" i="23" s="1"/>
  <c r="O9" i="23" s="1"/>
  <c r="O26" i="23" s="1"/>
  <c r="I9" i="23"/>
  <c r="J9" i="23" s="1"/>
  <c r="K9" i="23" s="1"/>
  <c r="M26" i="23" l="1"/>
  <c r="N26" i="23"/>
</calcChain>
</file>

<file path=xl/sharedStrings.xml><?xml version="1.0" encoding="utf-8"?>
<sst xmlns="http://schemas.openxmlformats.org/spreadsheetml/2006/main" count="89" uniqueCount="59">
  <si>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</si>
  <si>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</si>
  <si>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</si>
  <si>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</si>
  <si>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</si>
  <si>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</si>
  <si>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</si>
  <si>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</si>
  <si>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</si>
  <si>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</si>
  <si>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</si>
  <si>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</si>
  <si>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</si>
  <si>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</si>
  <si>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</si>
  <si>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</si>
  <si>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</si>
  <si>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</si>
  <si>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</si>
  <si>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</si>
  <si>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</si>
  <si>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</si>
  <si>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</si>
  <si>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</si>
  <si>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</si>
  <si>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</si>
  <si>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</si>
  <si>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</si>
  <si>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</si>
  <si>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шт.</t>
  </si>
  <si>
    <t>Поставка и установка климатической техники</t>
  </si>
  <si>
    <t>28.25.12.130</t>
  </si>
  <si>
    <t xml:space="preserve">43.22.12.150 </t>
  </si>
  <si>
    <t>м</t>
  </si>
  <si>
    <t>Монтаж наружного блока кондиционера</t>
  </si>
  <si>
    <t>Монтаж внутреннего блока кондиционера</t>
  </si>
  <si>
    <t>Прокладка межблочной магистрали кондиционера с материалом Поставщика</t>
  </si>
  <si>
    <t>до 31 декабря 2025 г.</t>
  </si>
  <si>
    <t>Кузнецов Д.И. /_____________/</t>
  </si>
  <si>
    <t>Монтаж наружного блока кондиционера с применением подъёмных механизмов</t>
  </si>
  <si>
    <t>Демонтаж наружного блока кондиционера</t>
  </si>
  <si>
    <t>Демонтаж наружного блока кондиционера с применением подъёмных механизмов</t>
  </si>
  <si>
    <t>Демонтаж внутреннего блока кондиционера</t>
  </si>
  <si>
    <t>2 от 1</t>
  </si>
  <si>
    <t>3 от 1</t>
  </si>
  <si>
    <t>3 от 2</t>
  </si>
  <si>
    <t>Специалист 1 категории ОМТС</t>
  </si>
  <si>
    <r>
      <t xml:space="preserve">Кондиционер </t>
    </r>
    <r>
      <rPr>
        <sz val="11"/>
        <color theme="1"/>
        <rFont val="Times New Roman"/>
        <family val="1"/>
        <charset val="204"/>
      </rPr>
      <t>7000 BTU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</si>
  <si>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9000 BTU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</si>
  <si>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12000 BTU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</si>
  <si>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18000 BTU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</si>
  <si>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24000 BTU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</si>
  <si>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7000 BTU</t>
    </r>
    <r>
      <rPr>
        <sz val="11"/>
        <color rgb="FF000000"/>
        <rFont val="Times New Roman"/>
        <family val="1"/>
        <charset val="204"/>
      </rPr>
      <t xml:space="preserve"> инвертор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</si>
  <si>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9000 BTU</t>
    </r>
    <r>
      <rPr>
        <sz val="11"/>
        <color rgb="FF000000"/>
        <rFont val="Times New Roman"/>
        <family val="1"/>
        <charset val="204"/>
      </rPr>
      <t xml:space="preserve"> инвертор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</si>
  <si>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12000 BTU</t>
    </r>
    <r>
      <rPr>
        <sz val="11"/>
        <color rgb="FF000000"/>
        <rFont val="Times New Roman"/>
        <family val="1"/>
        <charset val="204"/>
      </rPr>
      <t xml:space="preserve"> инвертор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</si>
  <si>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18000 BTU</t>
    </r>
    <r>
      <rPr>
        <sz val="11"/>
        <color rgb="FF000000"/>
        <rFont val="Times New Roman"/>
        <family val="1"/>
        <charset val="204"/>
      </rPr>
      <t xml:space="preserve"> инвертор</t>
    </r>
  </si>
  <si>
    <r>
      <t xml:space="preserve">Кондиционер </t>
    </r>
    <r>
      <rPr>
        <sz val="11"/>
        <color theme="1"/>
        <rFont val="Times New Roman"/>
        <family val="1"/>
        <charset val="204"/>
      </rPr>
      <t>24000 BTU</t>
    </r>
    <r>
      <rPr>
        <sz val="11"/>
        <color rgb="FF000000"/>
        <rFont val="Times New Roman"/>
        <family val="1"/>
        <charset val="204"/>
      </rPr>
      <t xml:space="preserve"> инвертор</t>
    </r>
  </si>
  <si>
    <t xml:space="preserve">Дата подготовки обоснования НМЦ  19.05.2025 </t>
  </si>
  <si>
    <t xml:space="preserve">Итого НМЦ суммы цен за единицу ТРУ устанавливается в размере: 524 626,61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</si>
</sst>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85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8" xfId="0" applyNumberFormat="1" applyFont="1" applyFill="1" applyBorder="1"/>
    <xf numFmtId="164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4" fillId="0" borderId="0" xfId="0" applyFont="1" applyFill="1"/>
    <xf numFmtId="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/>
    <xf numFmtId="0" fontId="10" fillId="0" borderId="1" xfId="0" applyFont="1" applyFill="1" applyBorder="1"/>
    <xf numFmtId="0" fontId="10" fillId="0" borderId="0" xfId="0" applyFont="1"/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14" fillId="0" borderId="3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5" fontId="6" fillId="0" borderId="0" xfId="0" applyNumberFormat="1" applyFont="1"/>
    <xf numFmtId="165" fontId="7" fillId="2" borderId="0" xfId="0" applyNumberFormat="1" applyFont="1" applyFill="1" applyBorder="1" applyAlignment="1">
      <alignment horizontal="center" vertical="top" wrapText="1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7" fillId="0" borderId="0" xfId="0" applyNumberFormat="1" applyFont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  <cellStyle name="Обычный 7" xfId="5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37623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tabSelected="1" view="pageBreakPreview" topLeftCell="A16" zoomScale="90" zoomScaleNormal="100" zoomScaleSheetLayoutView="90" workbookViewId="0">
      <selection activeCell="N32" sqref="N32"/>
    </sheetView>
  </sheetViews>
  <sheetFormatPr defaultRowHeight="15" x14ac:dyDescent="0.25"/>
  <cols>
    <col min="1" max="1" width="5.85546875" style="1" customWidth="1"/>
    <col min="2" max="2" width="34.85546875" style="35" customWidth="1"/>
    <col min="3" max="3" width="12.42578125" style="1" customWidth="1"/>
    <col min="4" max="4" width="7.85546875" style="1" customWidth="1"/>
    <col min="5" max="5" width="8.85546875" style="1" customWidth="1"/>
    <col min="6" max="6" width="14.28515625" style="3" customWidth="1"/>
    <col min="7" max="7" width="15.42578125" style="3" customWidth="1"/>
    <col min="8" max="8" width="14" style="3" customWidth="1"/>
    <col min="9" max="9" width="15.5703125" style="1" customWidth="1"/>
    <col min="10" max="10" width="15.42578125" style="1" customWidth="1"/>
    <col min="11" max="11" width="13.7109375" style="1" customWidth="1"/>
    <col min="12" max="12" width="22.7109375" style="1" customWidth="1"/>
    <col min="13" max="13" width="13.7109375" style="3" customWidth="1"/>
    <col min="14" max="14" width="14.42578125" style="3" customWidth="1"/>
    <col min="15" max="15" width="15.42578125" style="1" customWidth="1"/>
    <col min="16" max="16" width="18.42578125" style="52" customWidth="1"/>
    <col min="17" max="17" width="0.85546875" style="3" customWidth="1"/>
    <col min="18" max="18" width="15.7109375" style="52" customWidth="1"/>
    <col min="19" max="21" width="15.7109375" style="3" customWidth="1"/>
    <col min="22" max="22" width="11.85546875" style="1" customWidth="1"/>
    <col min="23" max="23" width="9.140625" style="1" customWidth="1"/>
    <col min="24" max="24" width="9.140625" style="3" customWidth="1"/>
    <col min="25" max="16384" width="9.140625" style="1"/>
  </cols>
  <sheetData>
    <row r="1" spans="1:23" ht="16.5" customHeight="1" x14ac:dyDescent="0.25">
      <c r="A1" s="13"/>
      <c r="B1" s="33"/>
      <c r="C1" s="13"/>
      <c r="D1" s="13"/>
      <c r="E1" s="13"/>
      <c r="F1" s="14" t="s">
        <v>20</v>
      </c>
      <c r="G1" s="15"/>
      <c r="H1" s="15"/>
      <c r="I1" s="13"/>
      <c r="J1" s="13"/>
      <c r="K1" s="13"/>
      <c r="L1" s="70" t="s">
        <v>7</v>
      </c>
      <c r="M1" s="71"/>
      <c r="N1" s="71"/>
      <c r="O1" s="71"/>
    </row>
    <row r="2" spans="1:23" ht="20.25" customHeight="1" x14ac:dyDescent="0.2">
      <c r="A2" s="4"/>
      <c r="B2" s="80" t="s">
        <v>11</v>
      </c>
      <c r="C2" s="80"/>
      <c r="D2" s="4"/>
      <c r="E2" s="80" t="s">
        <v>30</v>
      </c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23" ht="21" customHeight="1" x14ac:dyDescent="0.2">
      <c r="A3" s="4"/>
      <c r="B3" s="80" t="s">
        <v>12</v>
      </c>
      <c r="C3" s="80"/>
      <c r="D3" s="4"/>
      <c r="E3" s="80" t="s">
        <v>13</v>
      </c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23" ht="33" customHeight="1" x14ac:dyDescent="0.2">
      <c r="A4" s="4"/>
      <c r="B4" s="80" t="s">
        <v>14</v>
      </c>
      <c r="C4" s="80"/>
      <c r="D4" s="4"/>
      <c r="E4" s="80" t="s">
        <v>37</v>
      </c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23" ht="22.5" customHeight="1" x14ac:dyDescent="0.2">
      <c r="A5" s="80" t="s">
        <v>15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23" ht="40.5" customHeight="1" x14ac:dyDescent="0.2">
      <c r="A6" s="4"/>
      <c r="B6" s="80" t="s">
        <v>16</v>
      </c>
      <c r="C6" s="80"/>
      <c r="D6" s="4"/>
      <c r="E6" s="4"/>
      <c r="F6" s="5"/>
      <c r="G6" s="5"/>
      <c r="H6" s="5"/>
      <c r="I6" s="4"/>
      <c r="J6" s="4"/>
      <c r="K6" s="4"/>
      <c r="L6" s="4"/>
      <c r="M6" s="5"/>
      <c r="N6" s="5"/>
      <c r="O6" s="4"/>
    </row>
    <row r="7" spans="1:23" ht="39" customHeight="1" x14ac:dyDescent="0.2">
      <c r="A7" s="72" t="s">
        <v>0</v>
      </c>
      <c r="B7" s="74" t="s">
        <v>25</v>
      </c>
      <c r="C7" s="76" t="s">
        <v>24</v>
      </c>
      <c r="D7" s="72" t="s">
        <v>1</v>
      </c>
      <c r="E7" s="72" t="s">
        <v>2</v>
      </c>
      <c r="F7" s="77" t="s">
        <v>27</v>
      </c>
      <c r="G7" s="78"/>
      <c r="H7" s="79"/>
      <c r="I7" s="63" t="s">
        <v>21</v>
      </c>
      <c r="J7" s="64"/>
      <c r="K7" s="65"/>
      <c r="L7" s="81" t="s">
        <v>22</v>
      </c>
      <c r="M7" s="82"/>
      <c r="N7" s="82"/>
      <c r="O7" s="82"/>
    </row>
    <row r="8" spans="1:23" ht="159" customHeight="1" thickBot="1" x14ac:dyDescent="0.25">
      <c r="A8" s="73"/>
      <c r="B8" s="75"/>
      <c r="C8" s="76"/>
      <c r="D8" s="72"/>
      <c r="E8" s="72"/>
      <c r="F8" s="16" t="s">
        <v>8</v>
      </c>
      <c r="G8" s="16" t="s">
        <v>9</v>
      </c>
      <c r="H8" s="16" t="s">
        <v>10</v>
      </c>
      <c r="I8" s="17" t="s">
        <v>3</v>
      </c>
      <c r="J8" s="17" t="s">
        <v>4</v>
      </c>
      <c r="K8" s="17" t="s">
        <v>28</v>
      </c>
      <c r="L8" s="18" t="s">
        <v>23</v>
      </c>
      <c r="M8" s="19" t="s">
        <v>5</v>
      </c>
      <c r="N8" s="19" t="s">
        <v>6</v>
      </c>
      <c r="O8" s="20" t="s">
        <v>26</v>
      </c>
      <c r="P8" s="53"/>
      <c r="Q8" s="10"/>
      <c r="R8" s="53"/>
      <c r="S8" s="10"/>
      <c r="T8" s="10"/>
      <c r="U8" s="10"/>
    </row>
    <row r="9" spans="1:23" ht="20.100000000000001" customHeight="1" thickBot="1" x14ac:dyDescent="0.25">
      <c r="A9" s="48">
        <v>1</v>
      </c>
      <c r="B9" s="83" t="s">
        <v>47</v>
      </c>
      <c r="C9" s="39" t="s">
        <v>31</v>
      </c>
      <c r="D9" s="40" t="s">
        <v>29</v>
      </c>
      <c r="E9" s="41">
        <v>1</v>
      </c>
      <c r="F9" s="42">
        <v>25000</v>
      </c>
      <c r="G9" s="42">
        <v>24400</v>
      </c>
      <c r="H9" s="43">
        <v>24000</v>
      </c>
      <c r="I9" s="45">
        <f>AVERAGE(F9:H9)</f>
        <v>24466.666666666668</v>
      </c>
      <c r="J9" s="46">
        <f t="shared" ref="J9:J25" si="0">SQRT(((SUM((POWER(H9-I9,2)),(POWER(G9-I9,2)),(POWER(F9-I9,2)))/(COLUMNS(F9:H9)-1))))</f>
        <v>503.32229568471666</v>
      </c>
      <c r="K9" s="47">
        <f>J9/I9*100</f>
        <v>2.0571755954416209</v>
      </c>
      <c r="L9" s="44">
        <f>((E9/3)*(SUM(F9:H9)))</f>
        <v>24466.666666666664</v>
      </c>
      <c r="M9" s="44">
        <f t="shared" ref="M9:M25" si="1">L9/E9</f>
        <v>24466.666666666664</v>
      </c>
      <c r="N9" s="44">
        <f t="shared" ref="N9:N10" si="2">ROUNDDOWN(M9,2)</f>
        <v>24466.66</v>
      </c>
      <c r="O9" s="44">
        <f t="shared" ref="O9:O25" si="3">N9*E9</f>
        <v>24466.66</v>
      </c>
      <c r="P9" s="53">
        <f>G9/F9</f>
        <v>0.97599999999999998</v>
      </c>
      <c r="Q9" s="10">
        <v>1.2</v>
      </c>
      <c r="R9" s="53">
        <f>H9/G9</f>
        <v>0.98360655737704916</v>
      </c>
      <c r="S9" s="57">
        <f>H9/F9</f>
        <v>0.96</v>
      </c>
      <c r="T9" s="10"/>
      <c r="U9" s="10"/>
      <c r="W9" s="7"/>
    </row>
    <row r="10" spans="1:23" ht="20.100000000000001" customHeight="1" thickBot="1" x14ac:dyDescent="0.25">
      <c r="A10" s="48">
        <v>2</v>
      </c>
      <c r="B10" s="84" t="s">
        <v>48</v>
      </c>
      <c r="C10" s="39" t="s">
        <v>31</v>
      </c>
      <c r="D10" s="40" t="s">
        <v>29</v>
      </c>
      <c r="E10" s="41">
        <v>1</v>
      </c>
      <c r="F10" s="42">
        <v>27000</v>
      </c>
      <c r="G10" s="42">
        <v>26400</v>
      </c>
      <c r="H10" s="43">
        <v>26000</v>
      </c>
      <c r="I10" s="45">
        <f t="shared" ref="I10:I25" si="4">AVERAGE(F10:H10)</f>
        <v>26466.666666666668</v>
      </c>
      <c r="J10" s="46">
        <f t="shared" si="0"/>
        <v>503.32229568471666</v>
      </c>
      <c r="K10" s="47">
        <f t="shared" ref="K10:K25" si="5">J10/I10*100</f>
        <v>1.9017215202193325</v>
      </c>
      <c r="L10" s="44">
        <f>((E10/3)*(SUM(F10:H10)))</f>
        <v>26466.666666666664</v>
      </c>
      <c r="M10" s="44">
        <f t="shared" si="1"/>
        <v>26466.666666666664</v>
      </c>
      <c r="N10" s="44">
        <f t="shared" si="2"/>
        <v>26466.66</v>
      </c>
      <c r="O10" s="44">
        <f t="shared" si="3"/>
        <v>26466.66</v>
      </c>
      <c r="P10" s="53">
        <f t="shared" ref="P10:P25" si="6">G10/F10</f>
        <v>0.97777777777777775</v>
      </c>
      <c r="Q10" s="10">
        <v>1.2</v>
      </c>
      <c r="R10" s="53">
        <f t="shared" ref="R10:R25" si="7">H10/G10</f>
        <v>0.98484848484848486</v>
      </c>
      <c r="S10" s="57">
        <f t="shared" ref="S10:S25" si="8">H10/F10</f>
        <v>0.96296296296296291</v>
      </c>
      <c r="T10" s="10"/>
      <c r="U10" s="10"/>
      <c r="W10" s="7"/>
    </row>
    <row r="11" spans="1:23" ht="20.100000000000001" customHeight="1" thickBot="1" x14ac:dyDescent="0.25">
      <c r="A11" s="48">
        <v>3</v>
      </c>
      <c r="B11" s="84" t="s">
        <v>49</v>
      </c>
      <c r="C11" s="39" t="s">
        <v>31</v>
      </c>
      <c r="D11" s="40" t="s">
        <v>29</v>
      </c>
      <c r="E11" s="41">
        <v>1</v>
      </c>
      <c r="F11" s="42">
        <v>36000</v>
      </c>
      <c r="G11" s="42">
        <v>33200</v>
      </c>
      <c r="H11" s="43">
        <v>37000</v>
      </c>
      <c r="I11" s="45">
        <f t="shared" si="4"/>
        <v>35400</v>
      </c>
      <c r="J11" s="46">
        <f t="shared" si="0"/>
        <v>1969.771560359221</v>
      </c>
      <c r="K11" s="47">
        <f t="shared" si="5"/>
        <v>5.5643264416927147</v>
      </c>
      <c r="L11" s="44">
        <f t="shared" ref="L11:L25" si="9">((E11/3)*(SUM(F11:H11)))</f>
        <v>35400</v>
      </c>
      <c r="M11" s="44">
        <f t="shared" si="1"/>
        <v>35400</v>
      </c>
      <c r="N11" s="44">
        <f t="shared" ref="N11:N25" si="10">ROUNDDOWN(M11,2)</f>
        <v>35400</v>
      </c>
      <c r="O11" s="44">
        <f t="shared" si="3"/>
        <v>35400</v>
      </c>
      <c r="P11" s="53">
        <f t="shared" si="6"/>
        <v>0.92222222222222228</v>
      </c>
      <c r="Q11" s="10"/>
      <c r="R11" s="53">
        <f t="shared" si="7"/>
        <v>1.1144578313253013</v>
      </c>
      <c r="S11" s="57">
        <f t="shared" si="8"/>
        <v>1.0277777777777777</v>
      </c>
      <c r="T11" s="10"/>
      <c r="U11" s="10"/>
      <c r="W11" s="7"/>
    </row>
    <row r="12" spans="1:23" ht="20.100000000000001" customHeight="1" thickBot="1" x14ac:dyDescent="0.25">
      <c r="A12" s="48">
        <v>4</v>
      </c>
      <c r="B12" s="84" t="s">
        <v>50</v>
      </c>
      <c r="C12" s="39" t="s">
        <v>31</v>
      </c>
      <c r="D12" s="40" t="s">
        <v>29</v>
      </c>
      <c r="E12" s="41">
        <v>1</v>
      </c>
      <c r="F12" s="42">
        <v>52000</v>
      </c>
      <c r="G12" s="42">
        <v>56200</v>
      </c>
      <c r="H12" s="43">
        <v>65000</v>
      </c>
      <c r="I12" s="45">
        <f t="shared" si="4"/>
        <v>57733.333333333336</v>
      </c>
      <c r="J12" s="46">
        <f t="shared" si="0"/>
        <v>6634.2545423983647</v>
      </c>
      <c r="K12" s="47">
        <f t="shared" si="5"/>
        <v>11.491203018011024</v>
      </c>
      <c r="L12" s="44">
        <f t="shared" si="9"/>
        <v>57733.333333333328</v>
      </c>
      <c r="M12" s="44">
        <f t="shared" si="1"/>
        <v>57733.333333333328</v>
      </c>
      <c r="N12" s="44">
        <f t="shared" si="10"/>
        <v>57733.33</v>
      </c>
      <c r="O12" s="44">
        <f t="shared" si="3"/>
        <v>57733.33</v>
      </c>
      <c r="P12" s="53">
        <f t="shared" si="6"/>
        <v>1.0807692307692307</v>
      </c>
      <c r="Q12" s="10"/>
      <c r="R12" s="53">
        <f t="shared" si="7"/>
        <v>1.1565836298932384</v>
      </c>
      <c r="S12" s="57">
        <f t="shared" si="8"/>
        <v>1.25</v>
      </c>
      <c r="T12" s="10"/>
      <c r="U12" s="10"/>
      <c r="W12" s="7"/>
    </row>
    <row r="13" spans="1:23" ht="20.100000000000001" customHeight="1" thickBot="1" x14ac:dyDescent="0.25">
      <c r="A13" s="48">
        <v>5</v>
      </c>
      <c r="B13" s="84" t="s">
        <v>51</v>
      </c>
      <c r="C13" s="39" t="s">
        <v>31</v>
      </c>
      <c r="D13" s="40" t="s">
        <v>29</v>
      </c>
      <c r="E13" s="41">
        <v>1</v>
      </c>
      <c r="F13" s="42">
        <v>70000</v>
      </c>
      <c r="G13" s="42">
        <v>66800</v>
      </c>
      <c r="H13" s="43">
        <v>85000</v>
      </c>
      <c r="I13" s="45">
        <f t="shared" si="4"/>
        <v>73933.333333333328</v>
      </c>
      <c r="J13" s="46">
        <f t="shared" si="0"/>
        <v>9716.652372773935</v>
      </c>
      <c r="K13" s="47">
        <f t="shared" si="5"/>
        <v>13.142451360830391</v>
      </c>
      <c r="L13" s="44">
        <f t="shared" si="9"/>
        <v>73933.333333333328</v>
      </c>
      <c r="M13" s="44">
        <f t="shared" si="1"/>
        <v>73933.333333333328</v>
      </c>
      <c r="N13" s="44">
        <f t="shared" si="10"/>
        <v>73933.33</v>
      </c>
      <c r="O13" s="44">
        <f t="shared" si="3"/>
        <v>73933.33</v>
      </c>
      <c r="P13" s="53">
        <f t="shared" si="6"/>
        <v>0.95428571428571429</v>
      </c>
      <c r="Q13" s="10"/>
      <c r="R13" s="53">
        <f t="shared" si="7"/>
        <v>1.2724550898203593</v>
      </c>
      <c r="S13" s="57">
        <f t="shared" si="8"/>
        <v>1.2142857142857142</v>
      </c>
      <c r="T13" s="10"/>
      <c r="U13" s="10"/>
      <c r="W13" s="7"/>
    </row>
    <row r="14" spans="1:23" ht="20.100000000000001" customHeight="1" thickBot="1" x14ac:dyDescent="0.25">
      <c r="A14" s="48">
        <v>6</v>
      </c>
      <c r="B14" s="84" t="s">
        <v>52</v>
      </c>
      <c r="C14" s="39" t="s">
        <v>31</v>
      </c>
      <c r="D14" s="40" t="s">
        <v>29</v>
      </c>
      <c r="E14" s="41">
        <v>1</v>
      </c>
      <c r="F14" s="42">
        <v>36000</v>
      </c>
      <c r="G14" s="42">
        <v>32900</v>
      </c>
      <c r="H14" s="43">
        <v>33000</v>
      </c>
      <c r="I14" s="45">
        <f t="shared" si="4"/>
        <v>33966.666666666664</v>
      </c>
      <c r="J14" s="46">
        <f t="shared" si="0"/>
        <v>1761.6280348965081</v>
      </c>
      <c r="K14" s="47">
        <f t="shared" si="5"/>
        <v>5.1863435767316242</v>
      </c>
      <c r="L14" s="44">
        <f t="shared" si="9"/>
        <v>33966.666666666664</v>
      </c>
      <c r="M14" s="44">
        <f t="shared" si="1"/>
        <v>33966.666666666664</v>
      </c>
      <c r="N14" s="44">
        <f t="shared" si="10"/>
        <v>33966.660000000003</v>
      </c>
      <c r="O14" s="44">
        <f t="shared" si="3"/>
        <v>33966.660000000003</v>
      </c>
      <c r="P14" s="53">
        <f t="shared" si="6"/>
        <v>0.91388888888888886</v>
      </c>
      <c r="Q14" s="10"/>
      <c r="R14" s="53">
        <f t="shared" si="7"/>
        <v>1.0030395136778116</v>
      </c>
      <c r="S14" s="57">
        <f t="shared" si="8"/>
        <v>0.91666666666666663</v>
      </c>
      <c r="T14" s="10"/>
      <c r="U14" s="10"/>
      <c r="W14" s="7"/>
    </row>
    <row r="15" spans="1:23" ht="20.100000000000001" customHeight="1" thickBot="1" x14ac:dyDescent="0.25">
      <c r="A15" s="48">
        <v>7</v>
      </c>
      <c r="B15" s="84" t="s">
        <v>53</v>
      </c>
      <c r="C15" s="39" t="s">
        <v>31</v>
      </c>
      <c r="D15" s="40" t="s">
        <v>29</v>
      </c>
      <c r="E15" s="41">
        <v>1</v>
      </c>
      <c r="F15" s="42">
        <v>36000</v>
      </c>
      <c r="G15" s="42">
        <v>35600</v>
      </c>
      <c r="H15" s="43">
        <v>37000</v>
      </c>
      <c r="I15" s="45">
        <f t="shared" si="4"/>
        <v>36200</v>
      </c>
      <c r="J15" s="46">
        <f t="shared" si="0"/>
        <v>721.11025509279784</v>
      </c>
      <c r="K15" s="47">
        <f t="shared" si="5"/>
        <v>1.9920172792618724</v>
      </c>
      <c r="L15" s="44">
        <f t="shared" si="9"/>
        <v>36200</v>
      </c>
      <c r="M15" s="44">
        <f t="shared" si="1"/>
        <v>36200</v>
      </c>
      <c r="N15" s="44">
        <f t="shared" si="10"/>
        <v>36200</v>
      </c>
      <c r="O15" s="44">
        <f t="shared" si="3"/>
        <v>36200</v>
      </c>
      <c r="P15" s="53">
        <f t="shared" si="6"/>
        <v>0.98888888888888893</v>
      </c>
      <c r="Q15" s="10"/>
      <c r="R15" s="53">
        <f t="shared" si="7"/>
        <v>1.0393258426966292</v>
      </c>
      <c r="S15" s="57">
        <f t="shared" si="8"/>
        <v>1.0277777777777777</v>
      </c>
      <c r="T15" s="10"/>
      <c r="U15" s="10"/>
      <c r="W15" s="7"/>
    </row>
    <row r="16" spans="1:23" ht="20.100000000000001" customHeight="1" thickBot="1" x14ac:dyDescent="0.25">
      <c r="A16" s="48">
        <v>8</v>
      </c>
      <c r="B16" s="84" t="s">
        <v>54</v>
      </c>
      <c r="C16" s="39" t="s">
        <v>31</v>
      </c>
      <c r="D16" s="40" t="s">
        <v>29</v>
      </c>
      <c r="E16" s="41">
        <v>1</v>
      </c>
      <c r="F16" s="42">
        <v>44000</v>
      </c>
      <c r="G16" s="42">
        <v>40490</v>
      </c>
      <c r="H16" s="43">
        <v>44000</v>
      </c>
      <c r="I16" s="45">
        <f t="shared" si="4"/>
        <v>42830</v>
      </c>
      <c r="J16" s="46">
        <f t="shared" si="0"/>
        <v>2026.4994448555865</v>
      </c>
      <c r="K16" s="47">
        <f t="shared" si="5"/>
        <v>4.731495318364666</v>
      </c>
      <c r="L16" s="44">
        <f t="shared" si="9"/>
        <v>42830</v>
      </c>
      <c r="M16" s="44">
        <f t="shared" si="1"/>
        <v>42830</v>
      </c>
      <c r="N16" s="44">
        <f t="shared" si="10"/>
        <v>42830</v>
      </c>
      <c r="O16" s="44">
        <f t="shared" si="3"/>
        <v>42830</v>
      </c>
      <c r="P16" s="53">
        <f t="shared" si="6"/>
        <v>0.92022727272727278</v>
      </c>
      <c r="Q16" s="10"/>
      <c r="R16" s="53">
        <f t="shared" si="7"/>
        <v>1.0866880711286737</v>
      </c>
      <c r="S16" s="57">
        <f t="shared" si="8"/>
        <v>1</v>
      </c>
      <c r="T16" s="10"/>
      <c r="U16" s="10"/>
      <c r="W16" s="7"/>
    </row>
    <row r="17" spans="1:23" ht="20.100000000000001" customHeight="1" thickBot="1" x14ac:dyDescent="0.25">
      <c r="A17" s="48">
        <v>9</v>
      </c>
      <c r="B17" s="84" t="s">
        <v>55</v>
      </c>
      <c r="C17" s="39" t="s">
        <v>31</v>
      </c>
      <c r="D17" s="40" t="s">
        <v>29</v>
      </c>
      <c r="E17" s="41">
        <v>1</v>
      </c>
      <c r="F17" s="42">
        <v>62000</v>
      </c>
      <c r="G17" s="42">
        <v>66350</v>
      </c>
      <c r="H17" s="43">
        <v>79000</v>
      </c>
      <c r="I17" s="45">
        <f t="shared" si="4"/>
        <v>69116.666666666672</v>
      </c>
      <c r="J17" s="46">
        <f t="shared" si="0"/>
        <v>8831.2418907724041</v>
      </c>
      <c r="K17" s="47">
        <f t="shared" si="5"/>
        <v>12.777297165332632</v>
      </c>
      <c r="L17" s="44">
        <f t="shared" si="9"/>
        <v>69116.666666666657</v>
      </c>
      <c r="M17" s="44">
        <f t="shared" si="1"/>
        <v>69116.666666666657</v>
      </c>
      <c r="N17" s="44">
        <f t="shared" si="10"/>
        <v>69116.66</v>
      </c>
      <c r="O17" s="44">
        <f t="shared" si="3"/>
        <v>69116.66</v>
      </c>
      <c r="P17" s="53">
        <f t="shared" si="6"/>
        <v>1.0701612903225806</v>
      </c>
      <c r="Q17" s="10"/>
      <c r="R17" s="53">
        <f t="shared" si="7"/>
        <v>1.1906556141672946</v>
      </c>
      <c r="S17" s="57">
        <f t="shared" si="8"/>
        <v>1.2741935483870968</v>
      </c>
      <c r="T17" s="10"/>
      <c r="U17" s="10"/>
      <c r="W17" s="7"/>
    </row>
    <row r="18" spans="1:23" ht="20.100000000000001" customHeight="1" thickBot="1" x14ac:dyDescent="0.25">
      <c r="A18" s="48">
        <v>10</v>
      </c>
      <c r="B18" s="84" t="s">
        <v>56</v>
      </c>
      <c r="C18" s="39" t="s">
        <v>31</v>
      </c>
      <c r="D18" s="40" t="s">
        <v>29</v>
      </c>
      <c r="E18" s="41">
        <v>1</v>
      </c>
      <c r="F18" s="42">
        <v>78000</v>
      </c>
      <c r="G18" s="42">
        <v>82150</v>
      </c>
      <c r="H18" s="43">
        <v>98000</v>
      </c>
      <c r="I18" s="45">
        <f t="shared" si="4"/>
        <v>86050</v>
      </c>
      <c r="J18" s="46">
        <f t="shared" si="0"/>
        <v>10554.975130240715</v>
      </c>
      <c r="K18" s="47">
        <f t="shared" si="5"/>
        <v>12.266095444788744</v>
      </c>
      <c r="L18" s="44">
        <f t="shared" si="9"/>
        <v>86050</v>
      </c>
      <c r="M18" s="44">
        <f t="shared" si="1"/>
        <v>86050</v>
      </c>
      <c r="N18" s="44">
        <f t="shared" si="10"/>
        <v>86050</v>
      </c>
      <c r="O18" s="44">
        <f t="shared" si="3"/>
        <v>86050</v>
      </c>
      <c r="P18" s="53">
        <f t="shared" si="6"/>
        <v>1.0532051282051282</v>
      </c>
      <c r="Q18" s="10"/>
      <c r="R18" s="53">
        <f t="shared" si="7"/>
        <v>1.1929397443700547</v>
      </c>
      <c r="S18" s="57">
        <f t="shared" si="8"/>
        <v>1.2564102564102564</v>
      </c>
      <c r="T18" s="10"/>
      <c r="U18" s="10"/>
      <c r="W18" s="7"/>
    </row>
    <row r="19" spans="1:23" ht="41.25" customHeight="1" thickBot="1" x14ac:dyDescent="0.25">
      <c r="A19" s="48">
        <v>11</v>
      </c>
      <c r="B19" s="84" t="s">
        <v>34</v>
      </c>
      <c r="C19" s="39" t="s">
        <v>32</v>
      </c>
      <c r="D19" s="40" t="s">
        <v>29</v>
      </c>
      <c r="E19" s="41">
        <v>1</v>
      </c>
      <c r="F19" s="42">
        <v>3710</v>
      </c>
      <c r="G19" s="42">
        <v>4000</v>
      </c>
      <c r="H19" s="43">
        <v>4500</v>
      </c>
      <c r="I19" s="45">
        <f t="shared" si="4"/>
        <v>4070</v>
      </c>
      <c r="J19" s="46">
        <f t="shared" si="0"/>
        <v>399.6248240537617</v>
      </c>
      <c r="K19" s="47">
        <f t="shared" si="5"/>
        <v>9.8187917457926712</v>
      </c>
      <c r="L19" s="44">
        <f t="shared" si="9"/>
        <v>4070</v>
      </c>
      <c r="M19" s="44">
        <f t="shared" si="1"/>
        <v>4070</v>
      </c>
      <c r="N19" s="44">
        <f t="shared" si="10"/>
        <v>4070</v>
      </c>
      <c r="O19" s="44">
        <f t="shared" si="3"/>
        <v>4070</v>
      </c>
      <c r="P19" s="53">
        <f t="shared" si="6"/>
        <v>1.0781671159029649</v>
      </c>
      <c r="Q19" s="10"/>
      <c r="R19" s="53">
        <f t="shared" si="7"/>
        <v>1.125</v>
      </c>
      <c r="S19" s="57">
        <f t="shared" si="8"/>
        <v>1.2129380053908356</v>
      </c>
      <c r="T19" s="10"/>
      <c r="U19" s="10"/>
      <c r="W19" s="7"/>
    </row>
    <row r="20" spans="1:23" ht="50.25" customHeight="1" thickBot="1" x14ac:dyDescent="0.25">
      <c r="A20" s="48">
        <v>12</v>
      </c>
      <c r="B20" s="84" t="s">
        <v>39</v>
      </c>
      <c r="C20" s="39" t="s">
        <v>32</v>
      </c>
      <c r="D20" s="40" t="s">
        <v>29</v>
      </c>
      <c r="E20" s="41">
        <v>1</v>
      </c>
      <c r="F20" s="42">
        <v>9710</v>
      </c>
      <c r="G20" s="42">
        <v>10000</v>
      </c>
      <c r="H20" s="43">
        <v>15000</v>
      </c>
      <c r="I20" s="45">
        <f t="shared" si="4"/>
        <v>11570</v>
      </c>
      <c r="J20" s="46">
        <f t="shared" si="0"/>
        <v>2974.0040349670007</v>
      </c>
      <c r="K20" s="47">
        <f t="shared" si="5"/>
        <v>25.704442825989638</v>
      </c>
      <c r="L20" s="44">
        <f t="shared" si="9"/>
        <v>11570</v>
      </c>
      <c r="M20" s="44">
        <f t="shared" si="1"/>
        <v>11570</v>
      </c>
      <c r="N20" s="44">
        <f t="shared" si="10"/>
        <v>11570</v>
      </c>
      <c r="O20" s="44">
        <f t="shared" si="3"/>
        <v>11570</v>
      </c>
      <c r="P20" s="53">
        <f t="shared" si="6"/>
        <v>1.0298661174047374</v>
      </c>
      <c r="Q20" s="10"/>
      <c r="R20" s="53">
        <f t="shared" si="7"/>
        <v>1.5</v>
      </c>
      <c r="S20" s="57">
        <f t="shared" si="8"/>
        <v>1.544799176107106</v>
      </c>
      <c r="T20" s="10"/>
      <c r="U20" s="10"/>
      <c r="W20" s="7"/>
    </row>
    <row r="21" spans="1:23" ht="37.5" customHeight="1" thickBot="1" x14ac:dyDescent="0.25">
      <c r="A21" s="48">
        <v>13</v>
      </c>
      <c r="B21" s="84" t="s">
        <v>35</v>
      </c>
      <c r="C21" s="39" t="s">
        <v>32</v>
      </c>
      <c r="D21" s="40" t="s">
        <v>29</v>
      </c>
      <c r="E21" s="41">
        <v>1</v>
      </c>
      <c r="F21" s="42">
        <v>3710</v>
      </c>
      <c r="G21" s="42">
        <v>7000</v>
      </c>
      <c r="H21" s="43">
        <v>4500</v>
      </c>
      <c r="I21" s="45">
        <f t="shared" si="4"/>
        <v>5070</v>
      </c>
      <c r="J21" s="46">
        <f t="shared" si="0"/>
        <v>1717.4690681348529</v>
      </c>
      <c r="K21" s="47">
        <f t="shared" si="5"/>
        <v>33.875129549010907</v>
      </c>
      <c r="L21" s="44">
        <f t="shared" si="9"/>
        <v>5070</v>
      </c>
      <c r="M21" s="44">
        <f t="shared" si="1"/>
        <v>5070</v>
      </c>
      <c r="N21" s="44">
        <f t="shared" si="10"/>
        <v>5070</v>
      </c>
      <c r="O21" s="44">
        <f t="shared" si="3"/>
        <v>5070</v>
      </c>
      <c r="P21" s="53">
        <f t="shared" si="6"/>
        <v>1.8867924528301887</v>
      </c>
      <c r="Q21" s="10"/>
      <c r="R21" s="53">
        <f t="shared" si="7"/>
        <v>0.6428571428571429</v>
      </c>
      <c r="S21" s="57">
        <f t="shared" si="8"/>
        <v>1.2129380053908356</v>
      </c>
      <c r="T21" s="10"/>
      <c r="U21" s="10"/>
      <c r="W21" s="7"/>
    </row>
    <row r="22" spans="1:23" ht="34.5" customHeight="1" thickBot="1" x14ac:dyDescent="0.25">
      <c r="A22" s="48">
        <v>14</v>
      </c>
      <c r="B22" s="84" t="s">
        <v>40</v>
      </c>
      <c r="C22" s="39" t="s">
        <v>32</v>
      </c>
      <c r="D22" s="40" t="s">
        <v>29</v>
      </c>
      <c r="E22" s="41">
        <v>1</v>
      </c>
      <c r="F22" s="42">
        <v>2120</v>
      </c>
      <c r="G22" s="42">
        <v>2500</v>
      </c>
      <c r="H22" s="43">
        <v>2000</v>
      </c>
      <c r="I22" s="45">
        <f t="shared" si="4"/>
        <v>2206.6666666666665</v>
      </c>
      <c r="J22" s="46">
        <f t="shared" si="0"/>
        <v>261.02362600602527</v>
      </c>
      <c r="K22" s="47">
        <f t="shared" si="5"/>
        <v>11.828865226859152</v>
      </c>
      <c r="L22" s="44">
        <f t="shared" si="9"/>
        <v>2206.6666666666665</v>
      </c>
      <c r="M22" s="44">
        <f t="shared" si="1"/>
        <v>2206.6666666666665</v>
      </c>
      <c r="N22" s="44">
        <f t="shared" si="10"/>
        <v>2206.66</v>
      </c>
      <c r="O22" s="44">
        <f t="shared" si="3"/>
        <v>2206.66</v>
      </c>
      <c r="P22" s="53">
        <f t="shared" si="6"/>
        <v>1.179245283018868</v>
      </c>
      <c r="Q22" s="10"/>
      <c r="R22" s="53">
        <f t="shared" si="7"/>
        <v>0.8</v>
      </c>
      <c r="S22" s="57">
        <f t="shared" si="8"/>
        <v>0.94339622641509435</v>
      </c>
      <c r="T22" s="10"/>
      <c r="U22" s="10"/>
      <c r="W22" s="7"/>
    </row>
    <row r="23" spans="1:23" ht="45" customHeight="1" thickBot="1" x14ac:dyDescent="0.25">
      <c r="A23" s="48">
        <v>15</v>
      </c>
      <c r="B23" s="84" t="s">
        <v>41</v>
      </c>
      <c r="C23" s="39" t="s">
        <v>32</v>
      </c>
      <c r="D23" s="40" t="s">
        <v>29</v>
      </c>
      <c r="E23" s="41">
        <v>1</v>
      </c>
      <c r="F23" s="42">
        <v>8120</v>
      </c>
      <c r="G23" s="42">
        <v>8500</v>
      </c>
      <c r="H23" s="43">
        <v>13000</v>
      </c>
      <c r="I23" s="45">
        <f t="shared" si="4"/>
        <v>9873.3333333333339</v>
      </c>
      <c r="J23" s="46">
        <f t="shared" si="0"/>
        <v>2714.4305725756431</v>
      </c>
      <c r="K23" s="47">
        <f t="shared" si="5"/>
        <v>27.492544624331295</v>
      </c>
      <c r="L23" s="44">
        <f t="shared" si="9"/>
        <v>9873.3333333333321</v>
      </c>
      <c r="M23" s="44">
        <f t="shared" si="1"/>
        <v>9873.3333333333321</v>
      </c>
      <c r="N23" s="44">
        <f t="shared" si="10"/>
        <v>9873.33</v>
      </c>
      <c r="O23" s="44">
        <f t="shared" si="3"/>
        <v>9873.33</v>
      </c>
      <c r="P23" s="53">
        <f t="shared" si="6"/>
        <v>1.0467980295566504</v>
      </c>
      <c r="Q23" s="10"/>
      <c r="R23" s="53">
        <f t="shared" si="7"/>
        <v>1.5294117647058822</v>
      </c>
      <c r="S23" s="57">
        <f t="shared" si="8"/>
        <v>1.6009852216748768</v>
      </c>
      <c r="T23" s="10"/>
      <c r="U23" s="10"/>
      <c r="W23" s="7"/>
    </row>
    <row r="24" spans="1:23" ht="34.5" customHeight="1" thickBot="1" x14ac:dyDescent="0.25">
      <c r="A24" s="48">
        <v>16</v>
      </c>
      <c r="B24" s="84" t="s">
        <v>42</v>
      </c>
      <c r="C24" s="39" t="s">
        <v>32</v>
      </c>
      <c r="D24" s="40" t="s">
        <v>29</v>
      </c>
      <c r="E24" s="41">
        <v>1</v>
      </c>
      <c r="F24" s="42">
        <v>2120</v>
      </c>
      <c r="G24" s="42">
        <v>5000</v>
      </c>
      <c r="H24" s="43">
        <v>2500</v>
      </c>
      <c r="I24" s="45">
        <f t="shared" si="4"/>
        <v>3206.6666666666665</v>
      </c>
      <c r="J24" s="46">
        <f t="shared" si="0"/>
        <v>1564.6511858345084</v>
      </c>
      <c r="K24" s="47">
        <f t="shared" si="5"/>
        <v>48.793696023945174</v>
      </c>
      <c r="L24" s="44">
        <f t="shared" si="9"/>
        <v>3206.6666666666665</v>
      </c>
      <c r="M24" s="44">
        <f t="shared" si="1"/>
        <v>3206.6666666666665</v>
      </c>
      <c r="N24" s="44">
        <f t="shared" si="10"/>
        <v>3206.66</v>
      </c>
      <c r="O24" s="44">
        <f t="shared" si="3"/>
        <v>3206.66</v>
      </c>
      <c r="P24" s="53">
        <f t="shared" si="6"/>
        <v>2.358490566037736</v>
      </c>
      <c r="Q24" s="10"/>
      <c r="R24" s="53">
        <f t="shared" si="7"/>
        <v>0.5</v>
      </c>
      <c r="S24" s="57">
        <f t="shared" si="8"/>
        <v>1.179245283018868</v>
      </c>
      <c r="T24" s="10"/>
      <c r="U24" s="10"/>
      <c r="W24" s="7"/>
    </row>
    <row r="25" spans="1:23" ht="45" customHeight="1" thickBot="1" x14ac:dyDescent="0.25">
      <c r="A25" s="48">
        <v>17</v>
      </c>
      <c r="B25" s="84" t="s">
        <v>36</v>
      </c>
      <c r="C25" s="39" t="s">
        <v>32</v>
      </c>
      <c r="D25" s="40" t="s">
        <v>33</v>
      </c>
      <c r="E25" s="41">
        <v>1</v>
      </c>
      <c r="F25" s="42">
        <v>2600</v>
      </c>
      <c r="G25" s="42">
        <v>2300</v>
      </c>
      <c r="H25" s="43">
        <v>2500</v>
      </c>
      <c r="I25" s="45">
        <f t="shared" si="4"/>
        <v>2466.6666666666665</v>
      </c>
      <c r="J25" s="46">
        <f t="shared" si="0"/>
        <v>152.75252316519467</v>
      </c>
      <c r="K25" s="47">
        <f t="shared" si="5"/>
        <v>6.1926698580484327</v>
      </c>
      <c r="L25" s="44">
        <f t="shared" si="9"/>
        <v>2466.6666666666665</v>
      </c>
      <c r="M25" s="44">
        <f t="shared" si="1"/>
        <v>2466.6666666666665</v>
      </c>
      <c r="N25" s="44">
        <f t="shared" si="10"/>
        <v>2466.66</v>
      </c>
      <c r="O25" s="44">
        <f t="shared" si="3"/>
        <v>2466.66</v>
      </c>
      <c r="P25" s="53">
        <f t="shared" si="6"/>
        <v>0.88461538461538458</v>
      </c>
      <c r="Q25" s="10"/>
      <c r="R25" s="53">
        <f t="shared" si="7"/>
        <v>1.0869565217391304</v>
      </c>
      <c r="S25" s="57">
        <f t="shared" si="8"/>
        <v>0.96153846153846156</v>
      </c>
      <c r="T25" s="10"/>
      <c r="U25" s="10"/>
      <c r="W25" s="7"/>
    </row>
    <row r="26" spans="1:23" ht="21.75" customHeight="1" thickBot="1" x14ac:dyDescent="0.3">
      <c r="A26" s="23"/>
      <c r="B26" s="34"/>
      <c r="C26" s="23"/>
      <c r="D26" s="21"/>
      <c r="E26" s="22"/>
      <c r="F26" s="24"/>
      <c r="G26" s="24"/>
      <c r="H26" s="24"/>
      <c r="I26" s="25"/>
      <c r="J26" s="26"/>
      <c r="K26" s="26"/>
      <c r="L26" s="27"/>
      <c r="M26" s="36">
        <f>SUM(M9:M25)</f>
        <v>524626.66666666663</v>
      </c>
      <c r="N26" s="37">
        <f>SUM(N9:N25)</f>
        <v>524626.61</v>
      </c>
      <c r="O26" s="37">
        <f>SUM(O9:O25)</f>
        <v>524626.61</v>
      </c>
      <c r="P26" s="53"/>
      <c r="Q26" s="10">
        <v>1.2</v>
      </c>
      <c r="R26" s="56"/>
      <c r="S26" s="11"/>
      <c r="T26" s="11"/>
      <c r="U26" s="11"/>
      <c r="W26" s="7">
        <v>1.2</v>
      </c>
    </row>
    <row r="27" spans="1:23" ht="12.75" x14ac:dyDescent="0.2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23" ht="3.75" customHeight="1" x14ac:dyDescent="0.25">
      <c r="A28" s="61"/>
      <c r="B28" s="61"/>
      <c r="C28" s="61"/>
      <c r="D28" s="28"/>
      <c r="E28" s="28"/>
      <c r="F28" s="62"/>
      <c r="G28" s="62"/>
      <c r="H28" s="62"/>
      <c r="I28" s="62"/>
      <c r="J28" s="62"/>
      <c r="K28" s="38"/>
      <c r="L28" s="13"/>
      <c r="M28" s="15"/>
      <c r="N28" s="15"/>
      <c r="O28" s="13"/>
    </row>
    <row r="29" spans="1:23" ht="30" customHeight="1" x14ac:dyDescent="0.2">
      <c r="A29" s="58" t="s">
        <v>58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4"/>
      <c r="Q29" s="9"/>
      <c r="R29" s="54"/>
      <c r="S29" s="9"/>
      <c r="T29" s="9"/>
      <c r="U29" s="9"/>
    </row>
    <row r="30" spans="1:23" ht="20.25" customHeight="1" x14ac:dyDescent="0.25">
      <c r="A30" s="67" t="s">
        <v>57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55"/>
      <c r="Q30" s="8"/>
      <c r="R30" s="55"/>
      <c r="S30" s="8"/>
      <c r="T30" s="8"/>
      <c r="U30" s="8"/>
    </row>
    <row r="31" spans="1:23" ht="32.25" customHeight="1" x14ac:dyDescent="0.25">
      <c r="A31" s="29"/>
      <c r="B31" s="58" t="s">
        <v>17</v>
      </c>
      <c r="C31" s="59"/>
      <c r="D31" s="69" t="s">
        <v>46</v>
      </c>
      <c r="E31" s="69"/>
      <c r="F31" s="69"/>
      <c r="G31" s="69"/>
      <c r="H31" s="62" t="s">
        <v>38</v>
      </c>
      <c r="I31" s="62"/>
      <c r="J31" s="62"/>
      <c r="K31" s="38"/>
      <c r="L31" s="13"/>
      <c r="M31" s="15"/>
      <c r="N31" s="15"/>
      <c r="O31" s="13"/>
    </row>
    <row r="32" spans="1:23" ht="22.5" customHeight="1" x14ac:dyDescent="0.25">
      <c r="A32" s="29"/>
      <c r="B32" s="59"/>
      <c r="C32" s="59"/>
      <c r="D32" s="28"/>
      <c r="E32" s="68" t="s">
        <v>18</v>
      </c>
      <c r="F32" s="68"/>
      <c r="G32" s="49"/>
      <c r="H32" s="68" t="s">
        <v>19</v>
      </c>
      <c r="I32" s="68"/>
      <c r="J32" s="68"/>
      <c r="K32" s="38"/>
      <c r="L32" s="13"/>
      <c r="M32" s="15"/>
      <c r="N32" s="15"/>
      <c r="O32" s="13"/>
    </row>
    <row r="33" spans="1:15" ht="15.75" x14ac:dyDescent="0.25">
      <c r="A33" s="66"/>
      <c r="B33" s="66"/>
      <c r="C33" s="66"/>
      <c r="D33" s="66"/>
      <c r="E33" s="30"/>
      <c r="F33" s="31"/>
      <c r="G33" s="6"/>
      <c r="H33" s="32"/>
      <c r="I33" s="2"/>
      <c r="J33" s="2"/>
      <c r="K33" s="2"/>
      <c r="L33" s="2"/>
      <c r="M33" s="12"/>
      <c r="N33" s="12"/>
      <c r="O33" s="2"/>
    </row>
  </sheetData>
  <mergeCells count="28">
    <mergeCell ref="L1:O1"/>
    <mergeCell ref="A7:A8"/>
    <mergeCell ref="B7:B8"/>
    <mergeCell ref="C7:C8"/>
    <mergeCell ref="D7:D8"/>
    <mergeCell ref="E7:E8"/>
    <mergeCell ref="F7:H7"/>
    <mergeCell ref="B2:C2"/>
    <mergeCell ref="E2:O2"/>
    <mergeCell ref="B3:C3"/>
    <mergeCell ref="E3:O3"/>
    <mergeCell ref="B4:C4"/>
    <mergeCell ref="E4:O4"/>
    <mergeCell ref="A5:O5"/>
    <mergeCell ref="B6:C6"/>
    <mergeCell ref="L7:O7"/>
    <mergeCell ref="A33:D33"/>
    <mergeCell ref="A30:O30"/>
    <mergeCell ref="B31:C32"/>
    <mergeCell ref="H31:J31"/>
    <mergeCell ref="E32:F32"/>
    <mergeCell ref="H32:J32"/>
    <mergeCell ref="D31:G31"/>
    <mergeCell ref="A29:O29"/>
    <mergeCell ref="A27:O27"/>
    <mergeCell ref="A28:C28"/>
    <mergeCell ref="F28:J28"/>
    <mergeCell ref="I7:K7"/>
  </mergeCells>
  <pageMargins left="0.16" right="0.16" top="0.32" bottom="0.24" header="0.22" footer="0.19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3" sqref="F13"/>
    </sheetView>
  </sheetViews>
  <sheetFormatPr defaultRowHeight="15" x14ac:dyDescent="0.25"/>
  <cols>
    <col min="5" max="6" width="9.140625" style="50"/>
  </cols>
  <sheetData>
    <row r="1" spans="1:6" x14ac:dyDescent="0.25">
      <c r="D1" s="50" t="s">
        <v>43</v>
      </c>
      <c r="E1" s="50" t="s">
        <v>44</v>
      </c>
      <c r="F1" s="50" t="s">
        <v>45</v>
      </c>
    </row>
    <row r="2" spans="1:6" x14ac:dyDescent="0.25">
      <c r="A2" s="42">
        <v>24500</v>
      </c>
      <c r="B2" s="42">
        <v>25000</v>
      </c>
      <c r="C2" s="43">
        <v>25500</v>
      </c>
      <c r="D2" s="51">
        <f>B2/A2</f>
        <v>1.0204081632653061</v>
      </c>
      <c r="E2" s="51">
        <f>C2/A2</f>
        <v>1.0408163265306123</v>
      </c>
      <c r="F2" s="51">
        <f>C2/B2</f>
        <v>1.02</v>
      </c>
    </row>
    <row r="3" spans="1:6" x14ac:dyDescent="0.25">
      <c r="A3" s="42">
        <v>26300</v>
      </c>
      <c r="B3" s="42">
        <v>27000</v>
      </c>
      <c r="C3" s="43">
        <v>27200</v>
      </c>
      <c r="D3" s="51">
        <f t="shared" ref="D3:D19" si="0">B3/A3</f>
        <v>1.0266159695817489</v>
      </c>
      <c r="E3" s="51">
        <f t="shared" ref="E3:E19" si="1">C3/A3</f>
        <v>1.0342205323193916</v>
      </c>
      <c r="F3" s="51">
        <f t="shared" ref="F3:F19" si="2">C3/B3</f>
        <v>1.0074074074074073</v>
      </c>
    </row>
    <row r="4" spans="1:6" x14ac:dyDescent="0.25">
      <c r="A4" s="42">
        <v>32950</v>
      </c>
      <c r="B4" s="42">
        <v>33000</v>
      </c>
      <c r="C4" s="43">
        <v>33200</v>
      </c>
      <c r="D4" s="51">
        <f t="shared" si="0"/>
        <v>1.0015174506828528</v>
      </c>
      <c r="E4" s="51">
        <f t="shared" si="1"/>
        <v>1.007587253414264</v>
      </c>
      <c r="F4" s="51">
        <f t="shared" si="2"/>
        <v>1.0060606060606061</v>
      </c>
    </row>
    <row r="5" spans="1:6" x14ac:dyDescent="0.25">
      <c r="A5" s="42">
        <v>55000</v>
      </c>
      <c r="B5" s="42">
        <v>55500</v>
      </c>
      <c r="C5" s="43">
        <v>55800</v>
      </c>
      <c r="D5" s="51">
        <f t="shared" si="0"/>
        <v>1.009090909090909</v>
      </c>
      <c r="E5" s="51">
        <f t="shared" si="1"/>
        <v>1.0145454545454546</v>
      </c>
      <c r="F5" s="51">
        <f t="shared" si="2"/>
        <v>1.0054054054054054</v>
      </c>
    </row>
    <row r="6" spans="1:6" x14ac:dyDescent="0.25">
      <c r="A6" s="42">
        <v>64400</v>
      </c>
      <c r="B6" s="42">
        <v>65000</v>
      </c>
      <c r="C6" s="43">
        <v>65200</v>
      </c>
      <c r="D6" s="51">
        <f t="shared" si="0"/>
        <v>1.0093167701863355</v>
      </c>
      <c r="E6" s="51">
        <f t="shared" si="1"/>
        <v>1.0124223602484472</v>
      </c>
      <c r="F6" s="51">
        <f t="shared" si="2"/>
        <v>1.003076923076923</v>
      </c>
    </row>
    <row r="7" spans="1:6" x14ac:dyDescent="0.25">
      <c r="A7" s="42">
        <v>26096</v>
      </c>
      <c r="B7" s="42">
        <v>28000</v>
      </c>
      <c r="C7" s="43">
        <v>28150</v>
      </c>
      <c r="D7" s="51">
        <f t="shared" si="0"/>
        <v>1.0729613733905579</v>
      </c>
      <c r="E7" s="51">
        <f t="shared" si="1"/>
        <v>1.0787093807480073</v>
      </c>
      <c r="F7" s="51">
        <f t="shared" si="2"/>
        <v>1.0053571428571428</v>
      </c>
    </row>
    <row r="8" spans="1:6" x14ac:dyDescent="0.25">
      <c r="A8" s="42">
        <v>33936</v>
      </c>
      <c r="B8" s="42">
        <v>35000</v>
      </c>
      <c r="C8" s="43">
        <v>35400</v>
      </c>
      <c r="D8" s="51">
        <f t="shared" si="0"/>
        <v>1.0313531353135315</v>
      </c>
      <c r="E8" s="51">
        <f t="shared" si="1"/>
        <v>1.0431400282885432</v>
      </c>
      <c r="F8" s="51">
        <f t="shared" si="2"/>
        <v>1.0114285714285713</v>
      </c>
    </row>
    <row r="9" spans="1:6" x14ac:dyDescent="0.25">
      <c r="A9" s="42">
        <v>37520</v>
      </c>
      <c r="B9" s="42">
        <v>44000</v>
      </c>
      <c r="C9" s="43">
        <v>44320</v>
      </c>
      <c r="D9" s="51">
        <f t="shared" si="0"/>
        <v>1.1727078891257996</v>
      </c>
      <c r="E9" s="51">
        <f t="shared" si="1"/>
        <v>1.1812366737739872</v>
      </c>
      <c r="F9" s="51">
        <f t="shared" si="2"/>
        <v>1.0072727272727273</v>
      </c>
    </row>
    <row r="10" spans="1:6" x14ac:dyDescent="0.25">
      <c r="A10" s="42">
        <v>57000</v>
      </c>
      <c r="B10" s="42">
        <v>57800</v>
      </c>
      <c r="C10" s="43">
        <v>58000</v>
      </c>
      <c r="D10" s="51">
        <f t="shared" si="0"/>
        <v>1.0140350877192983</v>
      </c>
      <c r="E10" s="51">
        <f t="shared" si="1"/>
        <v>1.0175438596491229</v>
      </c>
      <c r="F10" s="51">
        <f t="shared" si="2"/>
        <v>1.0034602076124568</v>
      </c>
    </row>
    <row r="11" spans="1:6" x14ac:dyDescent="0.25">
      <c r="A11" s="42">
        <v>66000</v>
      </c>
      <c r="B11" s="42">
        <v>67000</v>
      </c>
      <c r="C11" s="43">
        <v>67300</v>
      </c>
      <c r="D11" s="51">
        <f t="shared" si="0"/>
        <v>1.0151515151515151</v>
      </c>
      <c r="E11" s="51">
        <f t="shared" si="1"/>
        <v>1.0196969696969698</v>
      </c>
      <c r="F11" s="51">
        <f t="shared" si="2"/>
        <v>1.0044776119402985</v>
      </c>
    </row>
    <row r="12" spans="1:6" x14ac:dyDescent="0.25">
      <c r="A12" s="42">
        <v>240000</v>
      </c>
      <c r="B12" s="42">
        <v>242400</v>
      </c>
      <c r="C12" s="43">
        <v>243000</v>
      </c>
      <c r="D12" s="51">
        <f t="shared" si="0"/>
        <v>1.01</v>
      </c>
      <c r="E12" s="51">
        <f t="shared" si="1"/>
        <v>1.0125</v>
      </c>
      <c r="F12" s="51">
        <f t="shared" si="2"/>
        <v>1.0024752475247525</v>
      </c>
    </row>
    <row r="13" spans="1:6" x14ac:dyDescent="0.25">
      <c r="A13" s="42">
        <v>5000</v>
      </c>
      <c r="B13" s="42">
        <v>5100</v>
      </c>
      <c r="C13" s="43">
        <v>5200</v>
      </c>
      <c r="D13" s="51">
        <f t="shared" si="0"/>
        <v>1.02</v>
      </c>
      <c r="E13" s="51">
        <f t="shared" si="1"/>
        <v>1.04</v>
      </c>
      <c r="F13" s="51">
        <f t="shared" si="2"/>
        <v>1.0196078431372548</v>
      </c>
    </row>
    <row r="14" spans="1:6" x14ac:dyDescent="0.25">
      <c r="A14" s="42">
        <v>5000</v>
      </c>
      <c r="B14" s="42">
        <v>5100</v>
      </c>
      <c r="C14" s="43">
        <v>5200</v>
      </c>
      <c r="D14" s="51">
        <f t="shared" si="0"/>
        <v>1.02</v>
      </c>
      <c r="E14" s="51">
        <f t="shared" si="1"/>
        <v>1.04</v>
      </c>
      <c r="F14" s="51">
        <f t="shared" si="2"/>
        <v>1.0196078431372548</v>
      </c>
    </row>
    <row r="15" spans="1:6" x14ac:dyDescent="0.25">
      <c r="A15" s="42">
        <v>1</v>
      </c>
      <c r="B15" s="42">
        <v>1</v>
      </c>
      <c r="C15" s="43">
        <v>1</v>
      </c>
      <c r="D15" s="51">
        <f t="shared" si="0"/>
        <v>1</v>
      </c>
      <c r="E15" s="51">
        <f t="shared" si="1"/>
        <v>1</v>
      </c>
      <c r="F15" s="51">
        <f t="shared" si="2"/>
        <v>1</v>
      </c>
    </row>
    <row r="16" spans="1:6" x14ac:dyDescent="0.25">
      <c r="A16" s="42">
        <v>1</v>
      </c>
      <c r="B16" s="42">
        <v>1</v>
      </c>
      <c r="C16" s="43">
        <v>1</v>
      </c>
      <c r="D16" s="51">
        <f t="shared" si="0"/>
        <v>1</v>
      </c>
      <c r="E16" s="51">
        <f t="shared" si="1"/>
        <v>1</v>
      </c>
      <c r="F16" s="51">
        <f t="shared" si="2"/>
        <v>1</v>
      </c>
    </row>
    <row r="17" spans="1:6" x14ac:dyDescent="0.25">
      <c r="A17" s="42">
        <v>1</v>
      </c>
      <c r="B17" s="42">
        <v>1</v>
      </c>
      <c r="C17" s="43">
        <v>1</v>
      </c>
      <c r="D17" s="51">
        <f t="shared" si="0"/>
        <v>1</v>
      </c>
      <c r="E17" s="51">
        <f t="shared" si="1"/>
        <v>1</v>
      </c>
      <c r="F17" s="51">
        <f t="shared" si="2"/>
        <v>1</v>
      </c>
    </row>
    <row r="18" spans="1:6" x14ac:dyDescent="0.25">
      <c r="A18" s="42">
        <v>1</v>
      </c>
      <c r="B18" s="42">
        <v>1</v>
      </c>
      <c r="C18" s="43">
        <v>1</v>
      </c>
      <c r="D18" s="51">
        <f t="shared" si="0"/>
        <v>1</v>
      </c>
      <c r="E18" s="51">
        <f t="shared" si="1"/>
        <v>1</v>
      </c>
      <c r="F18" s="51">
        <f t="shared" si="2"/>
        <v>1</v>
      </c>
    </row>
    <row r="19" spans="1:6" x14ac:dyDescent="0.25">
      <c r="A19" s="42">
        <v>2300</v>
      </c>
      <c r="B19" s="42">
        <v>2400</v>
      </c>
      <c r="C19" s="43">
        <v>2450</v>
      </c>
      <c r="D19" s="51">
        <f t="shared" si="0"/>
        <v>1.0434782608695652</v>
      </c>
      <c r="E19" s="51">
        <f t="shared" si="1"/>
        <v>1.0652173913043479</v>
      </c>
      <c r="F19" s="51">
        <f t="shared" si="2"/>
        <v>1.0208333333333333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кондиционеры</vt:lpstr>
      <vt:lpstr>Лист1</vt:lpstr>
      <vt:lpstr>кондиционеры!Область_печати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azelensky</cp:lastModifiedBy>
  <cp:lastPrinted>2025-05-19T10:38:12Z</cp:lastPrinted>
  <dcterms:created xsi:type="dcterms:W3CDTF">2014-01-28T13:50:42Z</dcterms:created>
  <dcterms:modified xsi:type="dcterms:W3CDTF">2025-05-19T10:42:57Z</dcterms:modified>
</cp:coreProperties>
</file>