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 defaultThemeVersion="124226"/>
  <bookViews>
    <workbookView xWindow="14385" yWindow="-15" windowWidth="14460" windowHeight="12540"/>
  </bookViews>
  <sheets>
    <sheet name="Кабельные муфты" sheetId="23" r:id="rId1"/>
  </sheets>
  <definedNames>
    <definedName name="_xlnm.Print_Area" localSheetId="0">'Кабельные муфты'!$A$1:$O$55</definedName>
  </definedNames>
  <calcPr calcId="125725"/>
</workbook>
</file>

<file path=xl/calcChain.xml><?xml version="1.0" encoding="utf-8"?>
<calcChain xmlns="http://schemas.openxmlformats.org/spreadsheetml/2006/main">
  <c r="M48" i="23"/>
  <c r="O48"/>
  <c r="L47"/>
  <c r="M47" s="1"/>
  <c r="N47" s="1"/>
  <c r="O47" s="1"/>
  <c r="I10"/>
  <c r="J10" s="1"/>
  <c r="K10" s="1"/>
  <c r="I11"/>
  <c r="J11" s="1"/>
  <c r="K11" s="1"/>
  <c r="I12"/>
  <c r="J12" s="1"/>
  <c r="K12" s="1"/>
  <c r="I13"/>
  <c r="J13" s="1"/>
  <c r="K13" s="1"/>
  <c r="I14"/>
  <c r="J14" s="1"/>
  <c r="K14" s="1"/>
  <c r="I15"/>
  <c r="J15" s="1"/>
  <c r="K15" s="1"/>
  <c r="I16"/>
  <c r="J16" s="1"/>
  <c r="K16" s="1"/>
  <c r="I17"/>
  <c r="J17" s="1"/>
  <c r="K17" s="1"/>
  <c r="I18"/>
  <c r="J18" s="1"/>
  <c r="K18" s="1"/>
  <c r="I19"/>
  <c r="J19" s="1"/>
  <c r="K19" s="1"/>
  <c r="I20"/>
  <c r="J20" s="1"/>
  <c r="K20" s="1"/>
  <c r="I21"/>
  <c r="J21" s="1"/>
  <c r="K21" s="1"/>
  <c r="I22"/>
  <c r="J22" s="1"/>
  <c r="K22" s="1"/>
  <c r="I23"/>
  <c r="J23" s="1"/>
  <c r="K23" s="1"/>
  <c r="I24"/>
  <c r="J24" s="1"/>
  <c r="K24" s="1"/>
  <c r="I25"/>
  <c r="J25" s="1"/>
  <c r="K25" s="1"/>
  <c r="I26"/>
  <c r="J26" s="1"/>
  <c r="K26" s="1"/>
  <c r="I27"/>
  <c r="J27" s="1"/>
  <c r="K27" s="1"/>
  <c r="I28"/>
  <c r="J28" s="1"/>
  <c r="K28" s="1"/>
  <c r="I29"/>
  <c r="J29" s="1"/>
  <c r="K29" s="1"/>
  <c r="I30"/>
  <c r="J30" s="1"/>
  <c r="K30" s="1"/>
  <c r="I31"/>
  <c r="J31" s="1"/>
  <c r="K31" s="1"/>
  <c r="I32"/>
  <c r="J32" s="1"/>
  <c r="K32" s="1"/>
  <c r="I33"/>
  <c r="J33" s="1"/>
  <c r="K33" s="1"/>
  <c r="I34"/>
  <c r="J34" s="1"/>
  <c r="K34" s="1"/>
  <c r="I35"/>
  <c r="J35" s="1"/>
  <c r="K35" s="1"/>
  <c r="I36"/>
  <c r="J36" s="1"/>
  <c r="K36" s="1"/>
  <c r="I37"/>
  <c r="J37" s="1"/>
  <c r="K37" s="1"/>
  <c r="I38"/>
  <c r="J38" s="1"/>
  <c r="K38" s="1"/>
  <c r="I39"/>
  <c r="J39" s="1"/>
  <c r="K39" s="1"/>
  <c r="I40"/>
  <c r="J40" s="1"/>
  <c r="K40" s="1"/>
  <c r="I41"/>
  <c r="J41" s="1"/>
  <c r="K41" s="1"/>
  <c r="I42"/>
  <c r="J42" s="1"/>
  <c r="K42" s="1"/>
  <c r="I43"/>
  <c r="J43" s="1"/>
  <c r="K43" s="1"/>
  <c r="I44"/>
  <c r="J44" s="1"/>
  <c r="K44" s="1"/>
  <c r="I45"/>
  <c r="J45" s="1"/>
  <c r="K45" s="1"/>
  <c r="I46"/>
  <c r="J46" s="1"/>
  <c r="K46" s="1"/>
  <c r="I47"/>
  <c r="J47" s="1"/>
  <c r="K47" s="1"/>
  <c r="L11" l="1"/>
  <c r="M11" s="1"/>
  <c r="N11" s="1"/>
  <c r="O11" s="1"/>
  <c r="L12"/>
  <c r="M12" s="1"/>
  <c r="N12" s="1"/>
  <c r="O12" s="1"/>
  <c r="L13"/>
  <c r="M13" s="1"/>
  <c r="N13" s="1"/>
  <c r="O13" s="1"/>
  <c r="L14"/>
  <c r="M14" s="1"/>
  <c r="N14" s="1"/>
  <c r="O14" s="1"/>
  <c r="L15"/>
  <c r="M15" s="1"/>
  <c r="N15" s="1"/>
  <c r="O15" s="1"/>
  <c r="L16"/>
  <c r="M16" s="1"/>
  <c r="N16" s="1"/>
  <c r="O16" s="1"/>
  <c r="L17"/>
  <c r="M17" s="1"/>
  <c r="N17" s="1"/>
  <c r="O17" s="1"/>
  <c r="L18"/>
  <c r="M18" s="1"/>
  <c r="N18" s="1"/>
  <c r="O18" s="1"/>
  <c r="L19"/>
  <c r="M19" s="1"/>
  <c r="N19" s="1"/>
  <c r="O19" s="1"/>
  <c r="L20"/>
  <c r="M20" s="1"/>
  <c r="N20" s="1"/>
  <c r="O20" s="1"/>
  <c r="L21"/>
  <c r="M21" s="1"/>
  <c r="N21" s="1"/>
  <c r="O21" s="1"/>
  <c r="L22"/>
  <c r="M22" s="1"/>
  <c r="N22" s="1"/>
  <c r="O22" s="1"/>
  <c r="L23"/>
  <c r="M23" s="1"/>
  <c r="N23" s="1"/>
  <c r="O23" s="1"/>
  <c r="L24"/>
  <c r="M24" s="1"/>
  <c r="N24" s="1"/>
  <c r="O24" s="1"/>
  <c r="L25"/>
  <c r="M25" s="1"/>
  <c r="N25" s="1"/>
  <c r="O25" s="1"/>
  <c r="L26"/>
  <c r="M26" s="1"/>
  <c r="N26" s="1"/>
  <c r="O26" s="1"/>
  <c r="L27"/>
  <c r="M27" s="1"/>
  <c r="N27" s="1"/>
  <c r="O27" s="1"/>
  <c r="L28"/>
  <c r="M28" s="1"/>
  <c r="N28" s="1"/>
  <c r="O28" s="1"/>
  <c r="L29"/>
  <c r="M29" s="1"/>
  <c r="N29" s="1"/>
  <c r="O29" s="1"/>
  <c r="L30"/>
  <c r="M30" s="1"/>
  <c r="N30" s="1"/>
  <c r="O30" s="1"/>
  <c r="L31"/>
  <c r="M31" s="1"/>
  <c r="N31" s="1"/>
  <c r="O31" s="1"/>
  <c r="L32"/>
  <c r="M32" s="1"/>
  <c r="N32" s="1"/>
  <c r="O32" s="1"/>
  <c r="L33"/>
  <c r="M33" s="1"/>
  <c r="N33" s="1"/>
  <c r="O33" s="1"/>
  <c r="L34"/>
  <c r="M34" s="1"/>
  <c r="N34" s="1"/>
  <c r="O34" s="1"/>
  <c r="L35"/>
  <c r="M35" s="1"/>
  <c r="N35" s="1"/>
  <c r="O35" s="1"/>
  <c r="L36"/>
  <c r="M36" s="1"/>
  <c r="N36" s="1"/>
  <c r="O36" s="1"/>
  <c r="L37"/>
  <c r="M37" s="1"/>
  <c r="N37" s="1"/>
  <c r="O37" s="1"/>
  <c r="L38"/>
  <c r="M38" s="1"/>
  <c r="N38" s="1"/>
  <c r="O38" s="1"/>
  <c r="L39"/>
  <c r="M39" s="1"/>
  <c r="N39" s="1"/>
  <c r="O39" s="1"/>
  <c r="L40"/>
  <c r="M40" s="1"/>
  <c r="N40" s="1"/>
  <c r="O40" s="1"/>
  <c r="L41"/>
  <c r="M41" s="1"/>
  <c r="N41" s="1"/>
  <c r="O41" s="1"/>
  <c r="L42"/>
  <c r="M42" s="1"/>
  <c r="N42" s="1"/>
  <c r="O42" s="1"/>
  <c r="L43"/>
  <c r="M43" s="1"/>
  <c r="N43" s="1"/>
  <c r="O43" s="1"/>
  <c r="L44"/>
  <c r="M44" s="1"/>
  <c r="N44" s="1"/>
  <c r="O44" s="1"/>
  <c r="L45"/>
  <c r="M45" s="1"/>
  <c r="N45" s="1"/>
  <c r="O45" s="1"/>
  <c r="L46"/>
  <c r="M46" s="1"/>
  <c r="N46" s="1"/>
  <c r="O46" s="1"/>
  <c r="L10" l="1"/>
  <c r="M10" s="1"/>
  <c r="N10" s="1"/>
  <c r="O10" s="1"/>
  <c r="L9" l="1"/>
  <c r="M9" s="1"/>
  <c r="I9"/>
  <c r="J9" s="1"/>
  <c r="K9" s="1"/>
  <c r="N9" l="1"/>
  <c r="N48" s="1"/>
  <c r="O9" l="1"/>
</calcChain>
</file>

<file path=xl/sharedStrings.xml><?xml version="1.0" encoding="utf-8"?>
<sst xmlns="http://schemas.openxmlformats.org/spreadsheetml/2006/main" count="152" uniqueCount="76">
  <si>
    <t>№</t>
  </si>
  <si>
    <t>Ед. изм</t>
  </si>
  <si>
    <t>Кол-во</t>
  </si>
  <si>
    <t xml:space="preserve">Средняя арифметическая цена за единицу     &lt;ц&gt; 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</si>
  <si>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</si>
  <si>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</si>
  <si>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</si>
  <si>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 xml:space="preserve">                                                                                                                                 </t>
  </si>
  <si>
    <t xml:space="preserve">Поставщик №1 </t>
  </si>
  <si>
    <t>Поставщик №2</t>
  </si>
  <si>
    <t xml:space="preserve">Поставщик №3 </t>
  </si>
  <si>
    <t>Наименование закупки (предмет договора)</t>
  </si>
  <si>
    <t>Используемый метод определения НМЦ</t>
  </si>
  <si>
    <t>Метод сопоставимых рыночных цен (анализа рынка)</t>
  </si>
  <si>
    <t>Срок поставки (выполнения работ, оказания услуг)</t>
  </si>
  <si>
    <t>Расчет НМЦ</t>
  </si>
  <si>
    <t>Информация о запросах ценовых предложений (коммерческих предложений)</t>
  </si>
  <si>
    <t xml:space="preserve">Работник подразделения,
ответственного за расчет НМЦ:
</t>
  </si>
  <si>
    <t>(должность)</t>
  </si>
  <si>
    <t>(подпись/расшифровка подписи)</t>
  </si>
  <si>
    <t>ЧАСТЬ III. ОБОСНОВАНИЕ НАЧАЛЬНОЙ (МАКСИМАЛЬНОЙ) ЦЕНЫ ДОГОВОРА</t>
  </si>
  <si>
    <t>Однородность совокупности значений выявленных цен, используемых в расчете Н(М)ЦД, ЦДЕП</t>
  </si>
  <si>
    <t>Н(М)ЦД, ЦДЕП, определяемая методом сопоставимых рыночных цен (анализа рынка)*</t>
  </si>
  <si>
    <r>
      <rPr>
        <b/>
        <sz val="10"/>
        <color indexed="8"/>
        <rFont val="Times New Roman"/>
        <family val="1"/>
        <charset val="204"/>
      </rPr>
      <t>Расчет Н(М)ЦД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</si>
  <si>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 xml:space="preserve">ОКПД 2 </t>
  </si>
  <si>
    <t xml:space="preserve">Наименование позиции </t>
  </si>
  <si>
    <t xml:space="preserve">Н(М)Ц, за единицу (руб.)     </t>
  </si>
  <si>
    <t xml:space="preserve">Коммерческие предложения (руб./ед.изм.) 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</si>
  <si>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</si>
  <si>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 xml:space="preserve">Муфта 3КВТпН-10-(25/50) </t>
  </si>
  <si>
    <t xml:space="preserve">Муфта 3КНТпН-10-(25/50)     </t>
  </si>
  <si>
    <t xml:space="preserve">Муфта 3СТП-10-(35/50)           </t>
  </si>
  <si>
    <t xml:space="preserve">Муфта 3СТП-10-(70/120)         </t>
  </si>
  <si>
    <t xml:space="preserve">Муфта 3СТП-10-(150/240)            </t>
  </si>
  <si>
    <t xml:space="preserve">Муфта 3СТП-10-(25/50)           </t>
  </si>
  <si>
    <t xml:space="preserve">Муфта 3СТП-1-(25/50)                 </t>
  </si>
  <si>
    <t xml:space="preserve">Муфта 3СТП-1-(70/120)                </t>
  </si>
  <si>
    <t xml:space="preserve">Муфта 3СТП-1-(150/240)                </t>
  </si>
  <si>
    <t xml:space="preserve">Муфта 4СТП-1-(25/50)                    </t>
  </si>
  <si>
    <t xml:space="preserve">Муфта 4СТП-1-(70/120)                  </t>
  </si>
  <si>
    <t xml:space="preserve">Муфта 4СТП-1-(150/240)                          </t>
  </si>
  <si>
    <t xml:space="preserve">Муфта 3КВТпН-1-(25/50)                     </t>
  </si>
  <si>
    <t xml:space="preserve">Муфта 4КВТпН-1-(70/120)                  </t>
  </si>
  <si>
    <t xml:space="preserve">Муфта 3КНТпН-1-(25/50)                            </t>
  </si>
  <si>
    <t xml:space="preserve">Муфта 3КНТпН-1-(70/120)                    </t>
  </si>
  <si>
    <t xml:space="preserve">Муфта 4КНТпН-1-(25/50)                      </t>
  </si>
  <si>
    <t xml:space="preserve">Муфта 4КНТпН-1-(70/120)                </t>
  </si>
  <si>
    <t xml:space="preserve">Муфта ПКНТпОН-10-300/400          </t>
  </si>
  <si>
    <t>Муфта концевая 35ПКНТпОН-150-240</t>
  </si>
  <si>
    <t>Муфта концевая 35ПКНТпОН-300-400</t>
  </si>
  <si>
    <t>Муфта концевая 35ПКНТпОН-500-625</t>
  </si>
  <si>
    <t>шт</t>
  </si>
  <si>
    <t xml:space="preserve">Муфта 3КВТпН-10-(70/120)     </t>
  </si>
  <si>
    <t xml:space="preserve">Муфта 3КВТпН-10-(150/240) </t>
  </si>
  <si>
    <t xml:space="preserve">Муфта 3КНТпН-10-(70/120)    </t>
  </si>
  <si>
    <t xml:space="preserve">Муфта 3КНТпН-10-(150/240) </t>
  </si>
  <si>
    <t xml:space="preserve">Муфта 3КВТпН-1-(70/120)               </t>
  </si>
  <si>
    <t>Муфта 3КВТпН-1-(150/240)</t>
  </si>
  <si>
    <t xml:space="preserve">Муфта 4КВТпН-1-(25/50) </t>
  </si>
  <si>
    <t xml:space="preserve">Муфта 4КВТпН-1-(150/240)        </t>
  </si>
  <si>
    <t xml:space="preserve">Муфта 3КНТпН-1-(150/240)   </t>
  </si>
  <si>
    <t xml:space="preserve">Муфта 4КНТпН-1-(150/240)           </t>
  </si>
  <si>
    <t>4ПТО-1-95/150-35/95 Ответвительная кабельная муфта для кабелей с пластмассовой изоляцией до 1кВ включительно</t>
  </si>
  <si>
    <t>Муфта кабельная соединительная 10СТп(тк)-3х(70-120) с соединителями болтовыми</t>
  </si>
  <si>
    <t>Муфта 10ПКВТпОН-300-400</t>
  </si>
  <si>
    <t>27.33.13.130</t>
  </si>
  <si>
    <t>Поставка кабельных муфт</t>
  </si>
  <si>
    <t xml:space="preserve">Муфта 4КВТпН-1-(35/50)                    </t>
  </si>
  <si>
    <t xml:space="preserve">Муфта 4КНТпН-1-(35/50)                    </t>
  </si>
  <si>
    <t>до 31 декабря 2025г.</t>
  </si>
  <si>
    <t>Муфта кабельная 5ПТО-1-95/150-35/95</t>
  </si>
  <si>
    <t>Муфта термоусаживаемая ТУМ-КСу 55/12-150</t>
  </si>
  <si>
    <t>Специалист ОМТС</t>
  </si>
  <si>
    <t>Кузнецов Д.И./_____________/</t>
  </si>
  <si>
    <t xml:space="preserve">Дата подготовки обоснования НМЦ 06.05.2025г. </t>
  </si>
  <si>
    <t xml:space="preserve">Итого НМЦ суммы цен за единицу ТРУ устанавливается в размере: 225 733,88
</t>
  </si>
</sst>
</file>

<file path=xl/styles.xml><?xml version="1.0" encoding="utf-8"?>
<styleSheet xmlns="http://schemas.openxmlformats.org/spreadsheetml/2006/main">
  <numFmts count="1">
    <numFmt numFmtId="164" formatCode="0.00000"/>
  </numFmts>
  <fonts count="14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6" fillId="0" borderId="0" xfId="0" applyFont="1"/>
    <xf numFmtId="0" fontId="5" fillId="0" borderId="0" xfId="0" applyFont="1" applyFill="1" applyAlignment="1" applyProtection="1">
      <alignment vertical="center"/>
      <protection locked="0"/>
    </xf>
    <xf numFmtId="4" fontId="6" fillId="0" borderId="0" xfId="0" applyNumberFormat="1" applyFont="1"/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center" vertical="top" wrapText="1"/>
    </xf>
    <xf numFmtId="4" fontId="5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/>
    <xf numFmtId="4" fontId="7" fillId="0" borderId="0" xfId="0" applyNumberFormat="1" applyFont="1" applyFill="1"/>
    <xf numFmtId="4" fontId="6" fillId="0" borderId="0" xfId="0" applyNumberFormat="1" applyFont="1" applyFill="1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8" xfId="0" applyNumberFormat="1" applyFont="1" applyFill="1" applyBorder="1"/>
    <xf numFmtId="164" fontId="3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8" fillId="0" borderId="0" xfId="0" applyFont="1" applyFill="1" applyAlignment="1">
      <alignment horizontal="left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Fill="1"/>
    <xf numFmtId="4" fontId="4" fillId="0" borderId="0" xfId="0" applyNumberFormat="1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horizont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/>
    <xf numFmtId="4" fontId="11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2" fontId="13" fillId="0" borderId="1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/>
    <xf numFmtId="0" fontId="10" fillId="0" borderId="8" xfId="0" applyFont="1" applyFill="1" applyBorder="1"/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" fontId="10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/>
    </xf>
    <xf numFmtId="2" fontId="2" fillId="0" borderId="3" xfId="0" applyNumberFormat="1" applyFont="1" applyFill="1" applyBorder="1" applyAlignment="1">
      <alignment horizontal="center" vertical="top" wrapText="1"/>
    </xf>
    <xf numFmtId="2" fontId="2" fillId="0" borderId="6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923925</xdr:rowOff>
    </xdr:from>
    <xdr:to>
      <xdr:col>9</xdr:col>
      <xdr:colOff>1019175</xdr:colOff>
      <xdr:row>7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12407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19050</xdr:colOff>
      <xdr:row>7</xdr:row>
      <xdr:rowOff>1600200</xdr:rowOff>
    </xdr:from>
    <xdr:to>
      <xdr:col>11</xdr:col>
      <xdr:colOff>1504950</xdr:colOff>
      <xdr:row>7</xdr:row>
      <xdr:rowOff>1962150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280035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266700</xdr:colOff>
      <xdr:row>7</xdr:row>
      <xdr:rowOff>1400175</xdr:rowOff>
    </xdr:from>
    <xdr:to>
      <xdr:col>11</xdr:col>
      <xdr:colOff>419100</xdr:colOff>
      <xdr:row>7</xdr:row>
      <xdr:rowOff>1628775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60032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</xdr:colOff>
      <xdr:row>7</xdr:row>
      <xdr:rowOff>952500</xdr:rowOff>
    </xdr:from>
    <xdr:to>
      <xdr:col>11</xdr:col>
      <xdr:colOff>0</xdr:colOff>
      <xdr:row>7</xdr:row>
      <xdr:rowOff>1304925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763125" y="3762375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5"/>
  <sheetViews>
    <sheetView tabSelected="1" view="pageBreakPreview" topLeftCell="A43" zoomScaleNormal="112" zoomScaleSheetLayoutView="100" workbookViewId="0">
      <selection activeCell="I8" sqref="I8"/>
    </sheetView>
  </sheetViews>
  <sheetFormatPr defaultRowHeight="15"/>
  <cols>
    <col min="1" max="1" width="7.5703125" style="1" customWidth="1"/>
    <col min="2" max="2" width="34.85546875" style="38" customWidth="1"/>
    <col min="3" max="3" width="13.7109375" style="1" customWidth="1"/>
    <col min="4" max="4" width="9" style="1" customWidth="1"/>
    <col min="5" max="5" width="9.7109375" style="1" customWidth="1"/>
    <col min="6" max="6" width="14.28515625" style="3" customWidth="1"/>
    <col min="7" max="7" width="15.42578125" style="3" customWidth="1"/>
    <col min="8" max="8" width="14" style="3" customWidth="1"/>
    <col min="9" max="9" width="15.5703125" style="1" customWidth="1"/>
    <col min="10" max="10" width="15.42578125" style="1" customWidth="1"/>
    <col min="11" max="11" width="13.7109375" style="1" customWidth="1"/>
    <col min="12" max="12" width="22.7109375" style="1" customWidth="1"/>
    <col min="13" max="13" width="13.7109375" style="3" customWidth="1"/>
    <col min="14" max="14" width="14.42578125" style="3" customWidth="1"/>
    <col min="15" max="15" width="15.42578125" style="1" customWidth="1"/>
    <col min="16" max="16" width="0.85546875" style="3" customWidth="1"/>
    <col min="17" max="16384" width="9.140625" style="1"/>
  </cols>
  <sheetData>
    <row r="1" spans="1:16" ht="16.5" customHeight="1">
      <c r="A1" s="11"/>
      <c r="B1" s="37"/>
      <c r="C1" s="11"/>
      <c r="D1" s="11"/>
      <c r="E1" s="11"/>
      <c r="F1" s="12" t="s">
        <v>20</v>
      </c>
      <c r="G1" s="13"/>
      <c r="H1" s="13"/>
      <c r="I1" s="11"/>
      <c r="J1" s="11"/>
      <c r="K1" s="11"/>
      <c r="L1" s="52" t="s">
        <v>7</v>
      </c>
      <c r="M1" s="53"/>
      <c r="N1" s="53"/>
      <c r="O1" s="53"/>
    </row>
    <row r="2" spans="1:16" ht="20.25" customHeight="1">
      <c r="A2" s="4"/>
      <c r="B2" s="62" t="s">
        <v>11</v>
      </c>
      <c r="C2" s="62"/>
      <c r="D2" s="4"/>
      <c r="E2" s="62" t="s">
        <v>66</v>
      </c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6" ht="36.75" customHeight="1">
      <c r="A3" s="4"/>
      <c r="B3" s="62" t="s">
        <v>12</v>
      </c>
      <c r="C3" s="62"/>
      <c r="D3" s="4"/>
      <c r="E3" s="62" t="s">
        <v>13</v>
      </c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6" ht="33" customHeight="1">
      <c r="A4" s="4"/>
      <c r="B4" s="62" t="s">
        <v>14</v>
      </c>
      <c r="C4" s="62"/>
      <c r="D4" s="4"/>
      <c r="E4" s="62" t="s">
        <v>69</v>
      </c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6" ht="22.5" customHeight="1">
      <c r="A5" s="62" t="s">
        <v>15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6" ht="53.25" customHeight="1">
      <c r="A6" s="4"/>
      <c r="B6" s="62" t="s">
        <v>16</v>
      </c>
      <c r="C6" s="62"/>
      <c r="D6" s="4"/>
      <c r="E6" s="4"/>
      <c r="F6" s="5"/>
      <c r="G6" s="5"/>
      <c r="H6" s="5"/>
      <c r="I6" s="4"/>
      <c r="J6" s="4"/>
      <c r="K6" s="4"/>
      <c r="L6" s="4"/>
      <c r="M6" s="5"/>
      <c r="N6" s="5"/>
      <c r="O6" s="4"/>
    </row>
    <row r="7" spans="1:16" ht="39" customHeight="1">
      <c r="A7" s="54" t="s">
        <v>0</v>
      </c>
      <c r="B7" s="56" t="s">
        <v>25</v>
      </c>
      <c r="C7" s="58" t="s">
        <v>24</v>
      </c>
      <c r="D7" s="54" t="s">
        <v>1</v>
      </c>
      <c r="E7" s="54" t="s">
        <v>2</v>
      </c>
      <c r="F7" s="59" t="s">
        <v>27</v>
      </c>
      <c r="G7" s="60"/>
      <c r="H7" s="61"/>
      <c r="I7" s="72" t="s">
        <v>21</v>
      </c>
      <c r="J7" s="73"/>
      <c r="K7" s="74"/>
      <c r="L7" s="63" t="s">
        <v>22</v>
      </c>
      <c r="M7" s="64"/>
      <c r="N7" s="64"/>
      <c r="O7" s="64"/>
    </row>
    <row r="8" spans="1:16" ht="159" customHeight="1">
      <c r="A8" s="55"/>
      <c r="B8" s="57"/>
      <c r="C8" s="58"/>
      <c r="D8" s="54"/>
      <c r="E8" s="54"/>
      <c r="F8" s="14" t="s">
        <v>8</v>
      </c>
      <c r="G8" s="14" t="s">
        <v>9</v>
      </c>
      <c r="H8" s="14" t="s">
        <v>10</v>
      </c>
      <c r="I8" s="15" t="s">
        <v>3</v>
      </c>
      <c r="J8" s="15" t="s">
        <v>4</v>
      </c>
      <c r="K8" s="15" t="s">
        <v>28</v>
      </c>
      <c r="L8" s="16" t="s">
        <v>23</v>
      </c>
      <c r="M8" s="17" t="s">
        <v>5</v>
      </c>
      <c r="N8" s="17" t="s">
        <v>6</v>
      </c>
      <c r="O8" s="18" t="s">
        <v>26</v>
      </c>
      <c r="P8" s="9"/>
    </row>
    <row r="9" spans="1:16" ht="33.75" customHeight="1">
      <c r="A9" s="19">
        <v>1</v>
      </c>
      <c r="B9" s="49" t="s">
        <v>29</v>
      </c>
      <c r="C9" s="36" t="s">
        <v>65</v>
      </c>
      <c r="D9" s="20" t="s">
        <v>51</v>
      </c>
      <c r="E9" s="21">
        <v>1</v>
      </c>
      <c r="F9" s="50">
        <v>2495.58</v>
      </c>
      <c r="G9" s="51">
        <v>3034.15</v>
      </c>
      <c r="H9" s="50">
        <v>2658.3</v>
      </c>
      <c r="I9" s="42">
        <f>AVERAGE(F9:H9)</f>
        <v>2729.3433333333332</v>
      </c>
      <c r="J9" s="22">
        <f t="shared" ref="J9:J46" si="0">SQRT(((SUM((POWER(H9-I9,2)),(POWER(G9-I9,2)),(POWER(F9-I9,2)))/(COLUMNS(F9:H9)-1))))</f>
        <v>276.22414382767732</v>
      </c>
      <c r="K9" s="41">
        <f>J9/I9*100</f>
        <v>10.120534872039208</v>
      </c>
      <c r="L9" s="23">
        <f>((E9/3)*(SUM(F9:H9)))</f>
        <v>2729.3433333333332</v>
      </c>
      <c r="M9" s="24">
        <f t="shared" ref="M9:M40" si="1">L9/E9</f>
        <v>2729.3433333333332</v>
      </c>
      <c r="N9" s="24">
        <f t="shared" ref="N9:N10" si="2">ROUNDDOWN(M9,2)</f>
        <v>2729.34</v>
      </c>
      <c r="O9" s="24">
        <f t="shared" ref="O9:O40" si="3">N9*E9</f>
        <v>2729.34</v>
      </c>
      <c r="P9" s="9">
        <v>1.2</v>
      </c>
    </row>
    <row r="10" spans="1:16" ht="35.1" customHeight="1">
      <c r="A10" s="19">
        <v>2</v>
      </c>
      <c r="B10" s="49" t="s">
        <v>52</v>
      </c>
      <c r="C10" s="36" t="s">
        <v>65</v>
      </c>
      <c r="D10" s="20" t="s">
        <v>51</v>
      </c>
      <c r="E10" s="21">
        <v>1</v>
      </c>
      <c r="F10" s="50">
        <v>3157.07</v>
      </c>
      <c r="G10" s="51">
        <v>3508.65</v>
      </c>
      <c r="H10" s="50">
        <v>3320.94</v>
      </c>
      <c r="I10" s="42">
        <f t="shared" ref="I10:I47" si="4">AVERAGE(F10:H10)</f>
        <v>3328.8866666666668</v>
      </c>
      <c r="J10" s="22">
        <f t="shared" si="0"/>
        <v>175.92466067420258</v>
      </c>
      <c r="K10" s="41">
        <f t="shared" ref="K10:K46" si="5">J10/I10*100</f>
        <v>5.2847897297255315</v>
      </c>
      <c r="L10" s="23">
        <f>((E10/3)*(SUM(F10:H10)))</f>
        <v>3328.8866666666663</v>
      </c>
      <c r="M10" s="24">
        <f t="shared" si="1"/>
        <v>3328.8866666666663</v>
      </c>
      <c r="N10" s="24">
        <f t="shared" si="2"/>
        <v>3328.88</v>
      </c>
      <c r="O10" s="24">
        <f t="shared" si="3"/>
        <v>3328.88</v>
      </c>
      <c r="P10" s="9">
        <v>1.2</v>
      </c>
    </row>
    <row r="11" spans="1:16" ht="35.1" customHeight="1">
      <c r="A11" s="35">
        <v>3</v>
      </c>
      <c r="B11" s="49" t="s">
        <v>53</v>
      </c>
      <c r="C11" s="36" t="s">
        <v>65</v>
      </c>
      <c r="D11" s="20" t="s">
        <v>51</v>
      </c>
      <c r="E11" s="21">
        <v>1</v>
      </c>
      <c r="F11" s="50">
        <v>4185.59</v>
      </c>
      <c r="G11" s="51">
        <v>4880.97</v>
      </c>
      <c r="H11" s="50">
        <v>4558.95</v>
      </c>
      <c r="I11" s="42">
        <f t="shared" si="4"/>
        <v>4541.836666666667</v>
      </c>
      <c r="J11" s="22">
        <f t="shared" si="0"/>
        <v>348.00572658123508</v>
      </c>
      <c r="K11" s="41">
        <f t="shared" si="5"/>
        <v>7.6622246047575855</v>
      </c>
      <c r="L11" s="23">
        <f t="shared" ref="L11:L46" si="6">((E11/3)*(SUM(F11:H11)))</f>
        <v>4541.836666666667</v>
      </c>
      <c r="M11" s="24">
        <f t="shared" si="1"/>
        <v>4541.836666666667</v>
      </c>
      <c r="N11" s="24">
        <f t="shared" ref="N11:N46" si="7">ROUNDDOWN(M11,2)</f>
        <v>4541.83</v>
      </c>
      <c r="O11" s="24">
        <f t="shared" si="3"/>
        <v>4541.83</v>
      </c>
      <c r="P11" s="9"/>
    </row>
    <row r="12" spans="1:16" ht="35.1" customHeight="1">
      <c r="A12" s="35">
        <v>4</v>
      </c>
      <c r="B12" s="49" t="s">
        <v>30</v>
      </c>
      <c r="C12" s="36" t="s">
        <v>65</v>
      </c>
      <c r="D12" s="20" t="s">
        <v>51</v>
      </c>
      <c r="E12" s="21">
        <v>1</v>
      </c>
      <c r="F12" s="50">
        <v>3386.56</v>
      </c>
      <c r="G12" s="51">
        <v>5051.51</v>
      </c>
      <c r="H12" s="50">
        <v>4325.2299999999996</v>
      </c>
      <c r="I12" s="42">
        <f t="shared" si="4"/>
        <v>4254.4333333333334</v>
      </c>
      <c r="J12" s="22">
        <f t="shared" si="0"/>
        <v>834.72974766287894</v>
      </c>
      <c r="K12" s="41">
        <f t="shared" si="5"/>
        <v>19.620233348653066</v>
      </c>
      <c r="L12" s="23">
        <f t="shared" si="6"/>
        <v>4254.4333333333325</v>
      </c>
      <c r="M12" s="24">
        <f t="shared" si="1"/>
        <v>4254.4333333333325</v>
      </c>
      <c r="N12" s="24">
        <f t="shared" si="7"/>
        <v>4254.43</v>
      </c>
      <c r="O12" s="24">
        <f t="shared" si="3"/>
        <v>4254.43</v>
      </c>
      <c r="P12" s="9"/>
    </row>
    <row r="13" spans="1:16" ht="35.1" customHeight="1">
      <c r="A13" s="35">
        <v>5</v>
      </c>
      <c r="B13" s="49" t="s">
        <v>54</v>
      </c>
      <c r="C13" s="36" t="s">
        <v>65</v>
      </c>
      <c r="D13" s="20" t="s">
        <v>51</v>
      </c>
      <c r="E13" s="21">
        <v>1</v>
      </c>
      <c r="F13" s="50">
        <v>3894.39</v>
      </c>
      <c r="G13" s="51">
        <v>5103.16</v>
      </c>
      <c r="H13" s="50">
        <v>4875.59</v>
      </c>
      <c r="I13" s="42">
        <f t="shared" si="4"/>
        <v>4624.38</v>
      </c>
      <c r="J13" s="22">
        <f t="shared" si="0"/>
        <v>642.34809589505289</v>
      </c>
      <c r="K13" s="41">
        <f t="shared" si="5"/>
        <v>13.890469552568192</v>
      </c>
      <c r="L13" s="23">
        <f t="shared" si="6"/>
        <v>4624.3799999999992</v>
      </c>
      <c r="M13" s="24">
        <f t="shared" si="1"/>
        <v>4624.3799999999992</v>
      </c>
      <c r="N13" s="24">
        <f t="shared" si="7"/>
        <v>4624.38</v>
      </c>
      <c r="O13" s="24">
        <f t="shared" si="3"/>
        <v>4624.38</v>
      </c>
      <c r="P13" s="9"/>
    </row>
    <row r="14" spans="1:16" ht="35.1" customHeight="1">
      <c r="A14" s="35">
        <v>6</v>
      </c>
      <c r="B14" s="49" t="s">
        <v>55</v>
      </c>
      <c r="C14" s="36" t="s">
        <v>65</v>
      </c>
      <c r="D14" s="20" t="s">
        <v>51</v>
      </c>
      <c r="E14" s="21">
        <v>1</v>
      </c>
      <c r="F14" s="50">
        <v>4907.53</v>
      </c>
      <c r="G14" s="51">
        <v>7027.54</v>
      </c>
      <c r="H14" s="50">
        <v>5851.86</v>
      </c>
      <c r="I14" s="42">
        <f t="shared" si="4"/>
        <v>5928.9766666666665</v>
      </c>
      <c r="J14" s="22">
        <f t="shared" si="0"/>
        <v>1062.106790879963</v>
      </c>
      <c r="K14" s="41">
        <f t="shared" si="5"/>
        <v>17.913829832578692</v>
      </c>
      <c r="L14" s="23">
        <f t="shared" si="6"/>
        <v>5928.9766666666665</v>
      </c>
      <c r="M14" s="24">
        <f t="shared" si="1"/>
        <v>5928.9766666666665</v>
      </c>
      <c r="N14" s="24">
        <f t="shared" si="7"/>
        <v>5928.97</v>
      </c>
      <c r="O14" s="24">
        <f t="shared" si="3"/>
        <v>5928.97</v>
      </c>
      <c r="P14" s="9"/>
    </row>
    <row r="15" spans="1:16" ht="35.1" customHeight="1">
      <c r="A15" s="35">
        <v>7</v>
      </c>
      <c r="B15" s="49" t="s">
        <v>31</v>
      </c>
      <c r="C15" s="36" t="s">
        <v>65</v>
      </c>
      <c r="D15" s="20" t="s">
        <v>51</v>
      </c>
      <c r="E15" s="21">
        <v>1</v>
      </c>
      <c r="F15" s="50">
        <v>5334.17</v>
      </c>
      <c r="G15" s="51">
        <v>6895.73</v>
      </c>
      <c r="H15" s="50">
        <v>7590.84</v>
      </c>
      <c r="I15" s="42">
        <f t="shared" si="4"/>
        <v>6606.913333333333</v>
      </c>
      <c r="J15" s="22">
        <f t="shared" si="0"/>
        <v>1155.72538798511</v>
      </c>
      <c r="K15" s="41">
        <f t="shared" si="5"/>
        <v>17.492667599470707</v>
      </c>
      <c r="L15" s="23">
        <f t="shared" si="6"/>
        <v>6606.913333333332</v>
      </c>
      <c r="M15" s="24">
        <f t="shared" si="1"/>
        <v>6606.913333333332</v>
      </c>
      <c r="N15" s="24">
        <f t="shared" si="7"/>
        <v>6606.91</v>
      </c>
      <c r="O15" s="24">
        <f t="shared" si="3"/>
        <v>6606.91</v>
      </c>
      <c r="P15" s="9"/>
    </row>
    <row r="16" spans="1:16" ht="35.1" customHeight="1">
      <c r="A16" s="35">
        <v>8</v>
      </c>
      <c r="B16" s="49" t="s">
        <v>32</v>
      </c>
      <c r="C16" s="36" t="s">
        <v>65</v>
      </c>
      <c r="D16" s="20" t="s">
        <v>51</v>
      </c>
      <c r="E16" s="21">
        <v>1</v>
      </c>
      <c r="F16" s="50">
        <v>7163.9</v>
      </c>
      <c r="G16" s="51">
        <v>7802.79</v>
      </c>
      <c r="H16" s="50">
        <v>8872.89</v>
      </c>
      <c r="I16" s="42">
        <f t="shared" si="4"/>
        <v>7946.5266666666657</v>
      </c>
      <c r="J16" s="22">
        <f t="shared" si="0"/>
        <v>863.51425988997607</v>
      </c>
      <c r="K16" s="41">
        <f t="shared" si="5"/>
        <v>10.866562161203882</v>
      </c>
      <c r="L16" s="23">
        <f t="shared" si="6"/>
        <v>7946.5266666666657</v>
      </c>
      <c r="M16" s="24">
        <f t="shared" si="1"/>
        <v>7946.5266666666657</v>
      </c>
      <c r="N16" s="24">
        <f t="shared" si="7"/>
        <v>7946.52</v>
      </c>
      <c r="O16" s="24">
        <f t="shared" si="3"/>
        <v>7946.52</v>
      </c>
      <c r="P16" s="9"/>
    </row>
    <row r="17" spans="1:16" ht="35.1" customHeight="1">
      <c r="A17" s="35">
        <v>9</v>
      </c>
      <c r="B17" s="49" t="s">
        <v>33</v>
      </c>
      <c r="C17" s="36" t="s">
        <v>65</v>
      </c>
      <c r="D17" s="20" t="s">
        <v>51</v>
      </c>
      <c r="E17" s="21">
        <v>1</v>
      </c>
      <c r="F17" s="50">
        <v>8676.16</v>
      </c>
      <c r="G17" s="51">
        <v>9053.89</v>
      </c>
      <c r="H17" s="50">
        <v>10482.56</v>
      </c>
      <c r="I17" s="42">
        <f t="shared" si="4"/>
        <v>9404.2033333333329</v>
      </c>
      <c r="J17" s="22">
        <f t="shared" si="0"/>
        <v>952.79054027279949</v>
      </c>
      <c r="K17" s="41">
        <f t="shared" si="5"/>
        <v>10.131539126718154</v>
      </c>
      <c r="L17" s="23">
        <f t="shared" si="6"/>
        <v>9404.2033333333329</v>
      </c>
      <c r="M17" s="24">
        <f t="shared" si="1"/>
        <v>9404.2033333333329</v>
      </c>
      <c r="N17" s="24">
        <f t="shared" si="7"/>
        <v>9404.2000000000007</v>
      </c>
      <c r="O17" s="24">
        <f t="shared" si="3"/>
        <v>9404.2000000000007</v>
      </c>
      <c r="P17" s="9"/>
    </row>
    <row r="18" spans="1:16" ht="35.1" customHeight="1">
      <c r="A18" s="35">
        <v>10</v>
      </c>
      <c r="B18" s="49" t="s">
        <v>34</v>
      </c>
      <c r="C18" s="36" t="s">
        <v>65</v>
      </c>
      <c r="D18" s="20" t="s">
        <v>51</v>
      </c>
      <c r="E18" s="21">
        <v>1</v>
      </c>
      <c r="F18" s="50">
        <v>5334.17</v>
      </c>
      <c r="G18" s="51">
        <v>6860.87</v>
      </c>
      <c r="H18" s="50">
        <v>7639.36</v>
      </c>
      <c r="I18" s="42">
        <f t="shared" si="4"/>
        <v>6611.4666666666672</v>
      </c>
      <c r="J18" s="22">
        <f t="shared" si="0"/>
        <v>1172.6579855325817</v>
      </c>
      <c r="K18" s="41">
        <f t="shared" si="5"/>
        <v>17.736729906615501</v>
      </c>
      <c r="L18" s="23">
        <f t="shared" si="6"/>
        <v>6611.4666666666672</v>
      </c>
      <c r="M18" s="24">
        <f t="shared" si="1"/>
        <v>6611.4666666666672</v>
      </c>
      <c r="N18" s="24">
        <f t="shared" si="7"/>
        <v>6611.46</v>
      </c>
      <c r="O18" s="24">
        <f t="shared" si="3"/>
        <v>6611.46</v>
      </c>
      <c r="P18" s="9"/>
    </row>
    <row r="19" spans="1:16" ht="35.1" customHeight="1">
      <c r="A19" s="35">
        <v>11</v>
      </c>
      <c r="B19" s="49" t="s">
        <v>35</v>
      </c>
      <c r="C19" s="36" t="s">
        <v>65</v>
      </c>
      <c r="D19" s="20" t="s">
        <v>51</v>
      </c>
      <c r="E19" s="21">
        <v>1</v>
      </c>
      <c r="F19" s="50">
        <v>3516.85</v>
      </c>
      <c r="G19" s="51">
        <v>5581.52</v>
      </c>
      <c r="H19" s="50">
        <v>5261.99</v>
      </c>
      <c r="I19" s="42">
        <f t="shared" si="4"/>
        <v>4786.7866666666669</v>
      </c>
      <c r="J19" s="22">
        <f t="shared" si="0"/>
        <v>1111.3411754422373</v>
      </c>
      <c r="K19" s="41">
        <f t="shared" si="5"/>
        <v>23.216851989272634</v>
      </c>
      <c r="L19" s="23">
        <f t="shared" si="6"/>
        <v>4786.7866666666669</v>
      </c>
      <c r="M19" s="24">
        <f t="shared" si="1"/>
        <v>4786.7866666666669</v>
      </c>
      <c r="N19" s="24">
        <f t="shared" si="7"/>
        <v>4786.78</v>
      </c>
      <c r="O19" s="24">
        <f t="shared" si="3"/>
        <v>4786.78</v>
      </c>
      <c r="P19" s="9"/>
    </row>
    <row r="20" spans="1:16" ht="35.1" customHeight="1">
      <c r="A20" s="35">
        <v>12</v>
      </c>
      <c r="B20" s="49" t="s">
        <v>36</v>
      </c>
      <c r="C20" s="36" t="s">
        <v>65</v>
      </c>
      <c r="D20" s="20" t="s">
        <v>51</v>
      </c>
      <c r="E20" s="21">
        <v>1</v>
      </c>
      <c r="F20" s="50">
        <v>4616.34</v>
      </c>
      <c r="G20" s="51">
        <v>6122.36</v>
      </c>
      <c r="H20" s="50">
        <v>5369.31</v>
      </c>
      <c r="I20" s="42">
        <f t="shared" si="4"/>
        <v>5369.336666666667</v>
      </c>
      <c r="J20" s="22">
        <f t="shared" si="0"/>
        <v>753.01000035413404</v>
      </c>
      <c r="K20" s="41">
        <f t="shared" si="5"/>
        <v>14.024264953041389</v>
      </c>
      <c r="L20" s="23">
        <f t="shared" si="6"/>
        <v>5369.336666666667</v>
      </c>
      <c r="M20" s="24">
        <f t="shared" si="1"/>
        <v>5369.336666666667</v>
      </c>
      <c r="N20" s="24">
        <f t="shared" si="7"/>
        <v>5369.33</v>
      </c>
      <c r="O20" s="24">
        <f t="shared" si="3"/>
        <v>5369.33</v>
      </c>
      <c r="P20" s="9"/>
    </row>
    <row r="21" spans="1:16" ht="35.1" customHeight="1">
      <c r="A21" s="35">
        <v>13</v>
      </c>
      <c r="B21" s="49" t="s">
        <v>37</v>
      </c>
      <c r="C21" s="36" t="s">
        <v>65</v>
      </c>
      <c r="D21" s="20" t="s">
        <v>51</v>
      </c>
      <c r="E21" s="21">
        <v>1</v>
      </c>
      <c r="F21" s="50">
        <v>5735.75</v>
      </c>
      <c r="G21" s="51">
        <v>7692.07</v>
      </c>
      <c r="H21" s="50">
        <v>7099.78</v>
      </c>
      <c r="I21" s="42">
        <f t="shared" si="4"/>
        <v>6842.5333333333328</v>
      </c>
      <c r="J21" s="22">
        <f t="shared" si="0"/>
        <v>1003.2092858588047</v>
      </c>
      <c r="K21" s="41">
        <f t="shared" si="5"/>
        <v>14.66137228695227</v>
      </c>
      <c r="L21" s="23">
        <f t="shared" si="6"/>
        <v>6842.5333333333328</v>
      </c>
      <c r="M21" s="24">
        <f t="shared" si="1"/>
        <v>6842.5333333333328</v>
      </c>
      <c r="N21" s="24">
        <f t="shared" si="7"/>
        <v>6842.53</v>
      </c>
      <c r="O21" s="24">
        <f t="shared" si="3"/>
        <v>6842.53</v>
      </c>
      <c r="P21" s="9"/>
    </row>
    <row r="22" spans="1:16" ht="35.1" customHeight="1">
      <c r="A22" s="35">
        <v>14</v>
      </c>
      <c r="B22" s="49" t="s">
        <v>38</v>
      </c>
      <c r="C22" s="36" t="s">
        <v>65</v>
      </c>
      <c r="D22" s="20" t="s">
        <v>51</v>
      </c>
      <c r="E22" s="21">
        <v>1</v>
      </c>
      <c r="F22" s="50">
        <v>4168.1000000000004</v>
      </c>
      <c r="G22" s="51">
        <v>4888.54</v>
      </c>
      <c r="H22" s="50">
        <v>5541.33</v>
      </c>
      <c r="I22" s="42">
        <f t="shared" si="4"/>
        <v>4865.99</v>
      </c>
      <c r="J22" s="22">
        <f t="shared" si="0"/>
        <v>686.89266636061825</v>
      </c>
      <c r="K22" s="41">
        <f t="shared" si="5"/>
        <v>14.116195601729931</v>
      </c>
      <c r="L22" s="23">
        <f t="shared" si="6"/>
        <v>4865.99</v>
      </c>
      <c r="M22" s="24">
        <f t="shared" si="1"/>
        <v>4865.99</v>
      </c>
      <c r="N22" s="24">
        <f t="shared" si="7"/>
        <v>4865.99</v>
      </c>
      <c r="O22" s="24">
        <f t="shared" si="3"/>
        <v>4865.99</v>
      </c>
      <c r="P22" s="9"/>
    </row>
    <row r="23" spans="1:16" ht="35.1" customHeight="1">
      <c r="A23" s="35">
        <v>15</v>
      </c>
      <c r="B23" s="49" t="s">
        <v>39</v>
      </c>
      <c r="C23" s="36" t="s">
        <v>65</v>
      </c>
      <c r="D23" s="20" t="s">
        <v>51</v>
      </c>
      <c r="E23" s="21">
        <v>1</v>
      </c>
      <c r="F23" s="50">
        <v>5522.71</v>
      </c>
      <c r="G23" s="51">
        <v>5349.52</v>
      </c>
      <c r="H23" s="50">
        <v>6835.14</v>
      </c>
      <c r="I23" s="42">
        <f t="shared" si="4"/>
        <v>5902.456666666666</v>
      </c>
      <c r="J23" s="22">
        <f t="shared" si="0"/>
        <v>812.35604523714437</v>
      </c>
      <c r="K23" s="41">
        <f t="shared" si="5"/>
        <v>13.763015827372632</v>
      </c>
      <c r="L23" s="23">
        <f t="shared" si="6"/>
        <v>5902.456666666666</v>
      </c>
      <c r="M23" s="24">
        <f t="shared" si="1"/>
        <v>5902.456666666666</v>
      </c>
      <c r="N23" s="24">
        <f t="shared" si="7"/>
        <v>5902.45</v>
      </c>
      <c r="O23" s="24">
        <f t="shared" si="3"/>
        <v>5902.45</v>
      </c>
      <c r="P23" s="9"/>
    </row>
    <row r="24" spans="1:16" ht="35.1" customHeight="1">
      <c r="A24" s="35">
        <v>16</v>
      </c>
      <c r="B24" s="49" t="s">
        <v>40</v>
      </c>
      <c r="C24" s="36" t="s">
        <v>65</v>
      </c>
      <c r="D24" s="20" t="s">
        <v>51</v>
      </c>
      <c r="E24" s="21">
        <v>1</v>
      </c>
      <c r="F24" s="50">
        <v>6776</v>
      </c>
      <c r="G24" s="51">
        <v>6203.4</v>
      </c>
      <c r="H24" s="50">
        <v>8705.2800000000007</v>
      </c>
      <c r="I24" s="42">
        <f t="shared" si="4"/>
        <v>7228.2266666666665</v>
      </c>
      <c r="J24" s="22">
        <f t="shared" si="0"/>
        <v>1310.8137175561349</v>
      </c>
      <c r="K24" s="41">
        <f t="shared" si="5"/>
        <v>18.134651526646483</v>
      </c>
      <c r="L24" s="23">
        <f t="shared" si="6"/>
        <v>7228.2266666666665</v>
      </c>
      <c r="M24" s="24">
        <f t="shared" si="1"/>
        <v>7228.2266666666665</v>
      </c>
      <c r="N24" s="24">
        <f t="shared" si="7"/>
        <v>7228.22</v>
      </c>
      <c r="O24" s="24">
        <f t="shared" si="3"/>
        <v>7228.22</v>
      </c>
      <c r="P24" s="9"/>
    </row>
    <row r="25" spans="1:16" ht="35.1" customHeight="1">
      <c r="A25" s="35">
        <v>17</v>
      </c>
      <c r="B25" s="49" t="s">
        <v>41</v>
      </c>
      <c r="C25" s="36" t="s">
        <v>65</v>
      </c>
      <c r="D25" s="20" t="s">
        <v>51</v>
      </c>
      <c r="E25" s="21">
        <v>1</v>
      </c>
      <c r="F25" s="50">
        <v>2001.67</v>
      </c>
      <c r="G25" s="51">
        <v>3392.5</v>
      </c>
      <c r="H25" s="50">
        <v>3152.19</v>
      </c>
      <c r="I25" s="42">
        <f t="shared" si="4"/>
        <v>2848.7866666666669</v>
      </c>
      <c r="J25" s="22">
        <f t="shared" si="0"/>
        <v>743.39909149348125</v>
      </c>
      <c r="K25" s="41">
        <f t="shared" si="5"/>
        <v>26.095288221891465</v>
      </c>
      <c r="L25" s="23">
        <f t="shared" si="6"/>
        <v>2848.7866666666669</v>
      </c>
      <c r="M25" s="24">
        <f t="shared" si="1"/>
        <v>2848.7866666666669</v>
      </c>
      <c r="N25" s="24">
        <f t="shared" si="7"/>
        <v>2848.78</v>
      </c>
      <c r="O25" s="24">
        <f t="shared" si="3"/>
        <v>2848.78</v>
      </c>
      <c r="P25" s="9"/>
    </row>
    <row r="26" spans="1:16" ht="35.1" customHeight="1">
      <c r="A26" s="35">
        <v>18</v>
      </c>
      <c r="B26" s="49" t="s">
        <v>56</v>
      </c>
      <c r="C26" s="36" t="s">
        <v>65</v>
      </c>
      <c r="D26" s="20" t="s">
        <v>51</v>
      </c>
      <c r="E26" s="21">
        <v>1</v>
      </c>
      <c r="F26" s="50">
        <v>2678.4</v>
      </c>
      <c r="G26" s="51">
        <v>3860.34</v>
      </c>
      <c r="H26" s="50">
        <v>3663.84</v>
      </c>
      <c r="I26" s="42">
        <f t="shared" si="4"/>
        <v>3400.86</v>
      </c>
      <c r="J26" s="22">
        <f t="shared" si="0"/>
        <v>633.3359307666035</v>
      </c>
      <c r="K26" s="41">
        <f t="shared" si="5"/>
        <v>18.622816898272891</v>
      </c>
      <c r="L26" s="23">
        <f t="shared" si="6"/>
        <v>3400.8599999999997</v>
      </c>
      <c r="M26" s="24">
        <f t="shared" si="1"/>
        <v>3400.8599999999997</v>
      </c>
      <c r="N26" s="24">
        <f t="shared" si="7"/>
        <v>3400.86</v>
      </c>
      <c r="O26" s="24">
        <f t="shared" si="3"/>
        <v>3400.86</v>
      </c>
      <c r="P26" s="9"/>
    </row>
    <row r="27" spans="1:16" ht="35.1" customHeight="1">
      <c r="A27" s="35">
        <v>19</v>
      </c>
      <c r="B27" s="49" t="s">
        <v>57</v>
      </c>
      <c r="C27" s="36" t="s">
        <v>65</v>
      </c>
      <c r="D27" s="20" t="s">
        <v>51</v>
      </c>
      <c r="E27" s="21">
        <v>1</v>
      </c>
      <c r="F27" s="50">
        <v>3341.15</v>
      </c>
      <c r="G27" s="51">
        <v>4354.3999999999996</v>
      </c>
      <c r="H27" s="50">
        <v>5110.55</v>
      </c>
      <c r="I27" s="42">
        <f t="shared" si="4"/>
        <v>4268.7</v>
      </c>
      <c r="J27" s="22">
        <f t="shared" si="0"/>
        <v>887.80766920544227</v>
      </c>
      <c r="K27" s="41">
        <f t="shared" si="5"/>
        <v>20.798080661687219</v>
      </c>
      <c r="L27" s="23">
        <f t="shared" si="6"/>
        <v>4268.6999999999989</v>
      </c>
      <c r="M27" s="24">
        <f t="shared" si="1"/>
        <v>4268.6999999999989</v>
      </c>
      <c r="N27" s="24">
        <f t="shared" si="7"/>
        <v>4268.7</v>
      </c>
      <c r="O27" s="24">
        <f t="shared" si="3"/>
        <v>4268.7</v>
      </c>
      <c r="P27" s="9"/>
    </row>
    <row r="28" spans="1:16" ht="35.1" customHeight="1">
      <c r="A28" s="35">
        <v>20</v>
      </c>
      <c r="B28" s="49" t="s">
        <v>58</v>
      </c>
      <c r="C28" s="36" t="s">
        <v>65</v>
      </c>
      <c r="D28" s="20" t="s">
        <v>51</v>
      </c>
      <c r="E28" s="21">
        <v>1</v>
      </c>
      <c r="F28" s="50">
        <v>2363.04</v>
      </c>
      <c r="G28" s="51">
        <v>2657.76</v>
      </c>
      <c r="H28" s="50">
        <v>2991.94</v>
      </c>
      <c r="I28" s="42">
        <f t="shared" si="4"/>
        <v>2670.9133333333334</v>
      </c>
      <c r="J28" s="22">
        <f t="shared" si="0"/>
        <v>314.65625710183065</v>
      </c>
      <c r="K28" s="41">
        <f t="shared" si="5"/>
        <v>11.780848639859673</v>
      </c>
      <c r="L28" s="23">
        <f t="shared" si="6"/>
        <v>2670.913333333333</v>
      </c>
      <c r="M28" s="24">
        <f t="shared" si="1"/>
        <v>2670.913333333333</v>
      </c>
      <c r="N28" s="24">
        <f t="shared" si="7"/>
        <v>2670.91</v>
      </c>
      <c r="O28" s="24">
        <f t="shared" si="3"/>
        <v>2670.91</v>
      </c>
      <c r="P28" s="9"/>
    </row>
    <row r="29" spans="1:16" ht="35.1" customHeight="1">
      <c r="A29" s="35">
        <v>21</v>
      </c>
      <c r="B29" s="49" t="s">
        <v>42</v>
      </c>
      <c r="C29" s="36" t="s">
        <v>65</v>
      </c>
      <c r="D29" s="20" t="s">
        <v>51</v>
      </c>
      <c r="E29" s="21">
        <v>1</v>
      </c>
      <c r="F29" s="50">
        <v>2952.65</v>
      </c>
      <c r="G29" s="51">
        <v>3240.39</v>
      </c>
      <c r="H29" s="50">
        <v>4094.61</v>
      </c>
      <c r="I29" s="42">
        <f t="shared" si="4"/>
        <v>3429.2166666666667</v>
      </c>
      <c r="J29" s="22">
        <f t="shared" si="0"/>
        <v>593.93584917340479</v>
      </c>
      <c r="K29" s="41">
        <f t="shared" si="5"/>
        <v>17.319869431018887</v>
      </c>
      <c r="L29" s="23">
        <f t="shared" si="6"/>
        <v>3429.2166666666662</v>
      </c>
      <c r="M29" s="24">
        <f t="shared" si="1"/>
        <v>3429.2166666666662</v>
      </c>
      <c r="N29" s="24">
        <f t="shared" si="7"/>
        <v>3429.21</v>
      </c>
      <c r="O29" s="24">
        <f t="shared" si="3"/>
        <v>3429.21</v>
      </c>
      <c r="P29" s="9"/>
    </row>
    <row r="30" spans="1:16" ht="35.1" customHeight="1">
      <c r="A30" s="35">
        <v>22</v>
      </c>
      <c r="B30" s="49" t="s">
        <v>59</v>
      </c>
      <c r="C30" s="36" t="s">
        <v>65</v>
      </c>
      <c r="D30" s="20" t="s">
        <v>51</v>
      </c>
      <c r="E30" s="21">
        <v>1</v>
      </c>
      <c r="F30" s="50">
        <v>4067.86</v>
      </c>
      <c r="G30" s="51">
        <v>4248.7</v>
      </c>
      <c r="H30" s="50">
        <v>5482.51</v>
      </c>
      <c r="I30" s="42">
        <f t="shared" si="4"/>
        <v>4599.6899999999996</v>
      </c>
      <c r="J30" s="22">
        <f t="shared" si="0"/>
        <v>769.87280813131736</v>
      </c>
      <c r="K30" s="41">
        <f t="shared" si="5"/>
        <v>16.737493355667826</v>
      </c>
      <c r="L30" s="23">
        <f t="shared" si="6"/>
        <v>4599.6899999999996</v>
      </c>
      <c r="M30" s="24">
        <f t="shared" si="1"/>
        <v>4599.6899999999996</v>
      </c>
      <c r="N30" s="24">
        <f t="shared" si="7"/>
        <v>4599.6899999999996</v>
      </c>
      <c r="O30" s="24">
        <f t="shared" si="3"/>
        <v>4599.6899999999996</v>
      </c>
      <c r="P30" s="9"/>
    </row>
    <row r="31" spans="1:16" ht="35.1" customHeight="1">
      <c r="A31" s="35">
        <v>23</v>
      </c>
      <c r="B31" s="49" t="s">
        <v>43</v>
      </c>
      <c r="C31" s="36" t="s">
        <v>65</v>
      </c>
      <c r="D31" s="20" t="s">
        <v>51</v>
      </c>
      <c r="E31" s="21">
        <v>1</v>
      </c>
      <c r="F31" s="50">
        <v>2564.17</v>
      </c>
      <c r="G31" s="51">
        <v>3692.5</v>
      </c>
      <c r="H31" s="50">
        <v>3698.88</v>
      </c>
      <c r="I31" s="42">
        <f t="shared" si="4"/>
        <v>3318.5166666666664</v>
      </c>
      <c r="J31" s="22">
        <f t="shared" si="0"/>
        <v>653.2911649741892</v>
      </c>
      <c r="K31" s="41">
        <f t="shared" si="5"/>
        <v>19.686240287302738</v>
      </c>
      <c r="L31" s="23">
        <f t="shared" si="6"/>
        <v>3318.5166666666664</v>
      </c>
      <c r="M31" s="24">
        <f t="shared" si="1"/>
        <v>3318.5166666666664</v>
      </c>
      <c r="N31" s="24">
        <f t="shared" si="7"/>
        <v>3318.51</v>
      </c>
      <c r="O31" s="24">
        <f t="shared" si="3"/>
        <v>3318.51</v>
      </c>
      <c r="P31" s="9"/>
    </row>
    <row r="32" spans="1:16" ht="35.1" customHeight="1">
      <c r="A32" s="35">
        <v>24</v>
      </c>
      <c r="B32" s="49" t="s">
        <v>44</v>
      </c>
      <c r="C32" s="36" t="s">
        <v>65</v>
      </c>
      <c r="D32" s="20" t="s">
        <v>51</v>
      </c>
      <c r="E32" s="21">
        <v>1</v>
      </c>
      <c r="F32" s="50">
        <v>3185.73</v>
      </c>
      <c r="G32" s="51">
        <v>3860.34</v>
      </c>
      <c r="H32" s="50">
        <v>3649.13</v>
      </c>
      <c r="I32" s="42">
        <f t="shared" si="4"/>
        <v>3565.0666666666671</v>
      </c>
      <c r="J32" s="22">
        <f t="shared" si="0"/>
        <v>345.07194327173772</v>
      </c>
      <c r="K32" s="41">
        <f t="shared" si="5"/>
        <v>9.6792563936645699</v>
      </c>
      <c r="L32" s="23">
        <f t="shared" si="6"/>
        <v>3565.0666666666666</v>
      </c>
      <c r="M32" s="24">
        <f t="shared" si="1"/>
        <v>3565.0666666666666</v>
      </c>
      <c r="N32" s="24">
        <f t="shared" si="7"/>
        <v>3565.06</v>
      </c>
      <c r="O32" s="24">
        <f t="shared" si="3"/>
        <v>3565.06</v>
      </c>
      <c r="P32" s="9"/>
    </row>
    <row r="33" spans="1:16" ht="35.1" customHeight="1">
      <c r="A33" s="35">
        <v>25</v>
      </c>
      <c r="B33" s="49" t="s">
        <v>60</v>
      </c>
      <c r="C33" s="36" t="s">
        <v>65</v>
      </c>
      <c r="D33" s="20" t="s">
        <v>51</v>
      </c>
      <c r="E33" s="21">
        <v>1</v>
      </c>
      <c r="F33" s="50">
        <v>3907.9</v>
      </c>
      <c r="G33" s="51">
        <v>4354.3999999999996</v>
      </c>
      <c r="H33" s="50">
        <v>4919.41</v>
      </c>
      <c r="I33" s="42">
        <f t="shared" si="4"/>
        <v>4393.9033333333327</v>
      </c>
      <c r="J33" s="22">
        <f t="shared" si="0"/>
        <v>506.91074661456253</v>
      </c>
      <c r="K33" s="41">
        <f t="shared" si="5"/>
        <v>11.536684086083579</v>
      </c>
      <c r="L33" s="23">
        <f t="shared" si="6"/>
        <v>4393.9033333333327</v>
      </c>
      <c r="M33" s="24">
        <f t="shared" si="1"/>
        <v>4393.9033333333327</v>
      </c>
      <c r="N33" s="24">
        <f t="shared" si="7"/>
        <v>4393.8999999999996</v>
      </c>
      <c r="O33" s="24">
        <f t="shared" si="3"/>
        <v>4393.8999999999996</v>
      </c>
      <c r="P33" s="9"/>
    </row>
    <row r="34" spans="1:16" ht="35.1" customHeight="1">
      <c r="A34" s="35">
        <v>26</v>
      </c>
      <c r="B34" s="49" t="s">
        <v>45</v>
      </c>
      <c r="C34" s="36" t="s">
        <v>65</v>
      </c>
      <c r="D34" s="20" t="s">
        <v>51</v>
      </c>
      <c r="E34" s="21">
        <v>1</v>
      </c>
      <c r="F34" s="50">
        <v>3126.05</v>
      </c>
      <c r="G34" s="51">
        <v>3657.76</v>
      </c>
      <c r="H34" s="50">
        <v>3019.88</v>
      </c>
      <c r="I34" s="42">
        <f t="shared" si="4"/>
        <v>3267.896666666667</v>
      </c>
      <c r="J34" s="22">
        <f t="shared" si="0"/>
        <v>341.77928730883235</v>
      </c>
      <c r="K34" s="41">
        <f t="shared" si="5"/>
        <v>10.458693225984266</v>
      </c>
      <c r="L34" s="23">
        <f t="shared" si="6"/>
        <v>3267.8966666666665</v>
      </c>
      <c r="M34" s="24">
        <f t="shared" si="1"/>
        <v>3267.8966666666665</v>
      </c>
      <c r="N34" s="24">
        <f t="shared" si="7"/>
        <v>3267.89</v>
      </c>
      <c r="O34" s="24">
        <f t="shared" si="3"/>
        <v>3267.89</v>
      </c>
      <c r="P34" s="9"/>
    </row>
    <row r="35" spans="1:16" ht="35.1" customHeight="1">
      <c r="A35" s="35">
        <v>27</v>
      </c>
      <c r="B35" s="49" t="s">
        <v>46</v>
      </c>
      <c r="C35" s="36" t="s">
        <v>65</v>
      </c>
      <c r="D35" s="20" t="s">
        <v>51</v>
      </c>
      <c r="E35" s="21">
        <v>1</v>
      </c>
      <c r="F35" s="50">
        <v>3516.85</v>
      </c>
      <c r="G35" s="51">
        <v>3940.39</v>
      </c>
      <c r="H35" s="50">
        <v>4101.96</v>
      </c>
      <c r="I35" s="42">
        <f t="shared" si="4"/>
        <v>3853.0666666666671</v>
      </c>
      <c r="J35" s="22">
        <f t="shared" si="0"/>
        <v>302.1712286656911</v>
      </c>
      <c r="K35" s="41">
        <f t="shared" si="5"/>
        <v>7.842356616349516</v>
      </c>
      <c r="L35" s="23">
        <f t="shared" si="6"/>
        <v>3853.0666666666666</v>
      </c>
      <c r="M35" s="24">
        <f t="shared" si="1"/>
        <v>3853.0666666666666</v>
      </c>
      <c r="N35" s="24">
        <f t="shared" si="7"/>
        <v>3853.06</v>
      </c>
      <c r="O35" s="24">
        <f t="shared" si="3"/>
        <v>3853.06</v>
      </c>
      <c r="P35" s="9"/>
    </row>
    <row r="36" spans="1:16" ht="35.1" customHeight="1">
      <c r="A36" s="35">
        <v>28</v>
      </c>
      <c r="B36" s="49" t="s">
        <v>61</v>
      </c>
      <c r="C36" s="36" t="s">
        <v>65</v>
      </c>
      <c r="D36" s="20" t="s">
        <v>51</v>
      </c>
      <c r="E36" s="21">
        <v>1</v>
      </c>
      <c r="F36" s="50">
        <v>4486.1000000000004</v>
      </c>
      <c r="G36" s="51">
        <v>5248.7</v>
      </c>
      <c r="H36" s="50">
        <v>5422.24</v>
      </c>
      <c r="I36" s="42">
        <f t="shared" si="4"/>
        <v>5052.3466666666664</v>
      </c>
      <c r="J36" s="22">
        <f t="shared" si="0"/>
        <v>498.00150454926643</v>
      </c>
      <c r="K36" s="41">
        <f t="shared" si="5"/>
        <v>9.8568355935446448</v>
      </c>
      <c r="L36" s="23">
        <f t="shared" si="6"/>
        <v>5052.3466666666664</v>
      </c>
      <c r="M36" s="24">
        <f t="shared" si="1"/>
        <v>5052.3466666666664</v>
      </c>
      <c r="N36" s="24">
        <f t="shared" si="7"/>
        <v>5052.34</v>
      </c>
      <c r="O36" s="24">
        <f t="shared" si="3"/>
        <v>5052.34</v>
      </c>
      <c r="P36" s="9"/>
    </row>
    <row r="37" spans="1:16" ht="35.1" customHeight="1">
      <c r="A37" s="35">
        <v>29</v>
      </c>
      <c r="B37" s="49" t="s">
        <v>47</v>
      </c>
      <c r="C37" s="36" t="s">
        <v>65</v>
      </c>
      <c r="D37" s="20" t="s">
        <v>51</v>
      </c>
      <c r="E37" s="21">
        <v>1</v>
      </c>
      <c r="F37" s="50">
        <v>3847.34</v>
      </c>
      <c r="G37" s="51">
        <v>5113</v>
      </c>
      <c r="H37" s="50">
        <v>6385</v>
      </c>
      <c r="I37" s="42">
        <f t="shared" si="4"/>
        <v>5115.1133333333337</v>
      </c>
      <c r="J37" s="22">
        <f t="shared" si="0"/>
        <v>1268.8313199686288</v>
      </c>
      <c r="K37" s="41">
        <f t="shared" si="5"/>
        <v>24.805536794270353</v>
      </c>
      <c r="L37" s="23">
        <f t="shared" si="6"/>
        <v>5115.1133333333328</v>
      </c>
      <c r="M37" s="24">
        <f t="shared" si="1"/>
        <v>5115.1133333333328</v>
      </c>
      <c r="N37" s="24">
        <f t="shared" si="7"/>
        <v>5115.1099999999997</v>
      </c>
      <c r="O37" s="24">
        <f t="shared" si="3"/>
        <v>5115.1099999999997</v>
      </c>
      <c r="P37" s="9"/>
    </row>
    <row r="38" spans="1:16" ht="35.1" customHeight="1">
      <c r="A38" s="35">
        <v>30</v>
      </c>
      <c r="B38" s="49" t="s">
        <v>48</v>
      </c>
      <c r="C38" s="36" t="s">
        <v>65</v>
      </c>
      <c r="D38" s="20" t="s">
        <v>51</v>
      </c>
      <c r="E38" s="21">
        <v>1</v>
      </c>
      <c r="F38" s="50">
        <v>4562.74</v>
      </c>
      <c r="G38" s="51">
        <v>7520</v>
      </c>
      <c r="H38" s="50">
        <v>8424.44</v>
      </c>
      <c r="I38" s="42">
        <f t="shared" si="4"/>
        <v>6835.7266666666665</v>
      </c>
      <c r="J38" s="22">
        <f t="shared" si="0"/>
        <v>2019.7411266133427</v>
      </c>
      <c r="K38" s="41">
        <f t="shared" si="5"/>
        <v>29.546838618669309</v>
      </c>
      <c r="L38" s="23">
        <f t="shared" si="6"/>
        <v>6835.7266666666665</v>
      </c>
      <c r="M38" s="24">
        <f t="shared" si="1"/>
        <v>6835.7266666666665</v>
      </c>
      <c r="N38" s="24">
        <f t="shared" si="7"/>
        <v>6835.72</v>
      </c>
      <c r="O38" s="24">
        <f t="shared" si="3"/>
        <v>6835.72</v>
      </c>
      <c r="P38" s="9"/>
    </row>
    <row r="39" spans="1:16" ht="35.1" customHeight="1">
      <c r="A39" s="35">
        <v>31</v>
      </c>
      <c r="B39" s="49" t="s">
        <v>49</v>
      </c>
      <c r="C39" s="36" t="s">
        <v>65</v>
      </c>
      <c r="D39" s="20" t="s">
        <v>51</v>
      </c>
      <c r="E39" s="21">
        <v>1</v>
      </c>
      <c r="F39" s="50">
        <v>6595.25</v>
      </c>
      <c r="G39" s="51">
        <v>9720</v>
      </c>
      <c r="H39" s="50">
        <v>11888.75</v>
      </c>
      <c r="I39" s="42">
        <f t="shared" si="4"/>
        <v>9401.3333333333339</v>
      </c>
      <c r="J39" s="22">
        <f t="shared" si="0"/>
        <v>2661.0988136169117</v>
      </c>
      <c r="K39" s="41">
        <f t="shared" si="5"/>
        <v>28.305546875800363</v>
      </c>
      <c r="L39" s="23">
        <f t="shared" si="6"/>
        <v>9401.3333333333321</v>
      </c>
      <c r="M39" s="24">
        <f t="shared" si="1"/>
        <v>9401.3333333333321</v>
      </c>
      <c r="N39" s="24">
        <f t="shared" si="7"/>
        <v>9401.33</v>
      </c>
      <c r="O39" s="24">
        <f t="shared" si="3"/>
        <v>9401.33</v>
      </c>
      <c r="P39" s="9"/>
    </row>
    <row r="40" spans="1:16" ht="35.1" customHeight="1">
      <c r="A40" s="35">
        <v>32</v>
      </c>
      <c r="B40" s="49" t="s">
        <v>50</v>
      </c>
      <c r="C40" s="36" t="s">
        <v>65</v>
      </c>
      <c r="D40" s="20" t="s">
        <v>51</v>
      </c>
      <c r="E40" s="21">
        <v>1</v>
      </c>
      <c r="F40" s="50">
        <v>7673.71</v>
      </c>
      <c r="G40" s="51">
        <v>12630</v>
      </c>
      <c r="H40" s="50">
        <v>14376.91</v>
      </c>
      <c r="I40" s="42">
        <f t="shared" si="4"/>
        <v>11560.206666666665</v>
      </c>
      <c r="J40" s="22">
        <f t="shared" si="0"/>
        <v>3477.2928970728558</v>
      </c>
      <c r="K40" s="41">
        <f t="shared" si="5"/>
        <v>30.079850623254629</v>
      </c>
      <c r="L40" s="23">
        <f t="shared" si="6"/>
        <v>11560.206666666665</v>
      </c>
      <c r="M40" s="24">
        <f t="shared" si="1"/>
        <v>11560.206666666665</v>
      </c>
      <c r="N40" s="24">
        <f t="shared" si="7"/>
        <v>11560.2</v>
      </c>
      <c r="O40" s="24">
        <f t="shared" si="3"/>
        <v>11560.2</v>
      </c>
      <c r="P40" s="9"/>
    </row>
    <row r="41" spans="1:16" ht="76.5" customHeight="1">
      <c r="A41" s="35">
        <v>33</v>
      </c>
      <c r="B41" s="49" t="s">
        <v>62</v>
      </c>
      <c r="C41" s="36" t="s">
        <v>65</v>
      </c>
      <c r="D41" s="20" t="s">
        <v>51</v>
      </c>
      <c r="E41" s="21">
        <v>1</v>
      </c>
      <c r="F41" s="50">
        <v>8787.61</v>
      </c>
      <c r="G41" s="51">
        <v>10038.56</v>
      </c>
      <c r="H41" s="50">
        <v>8787.61</v>
      </c>
      <c r="I41" s="42">
        <f t="shared" si="4"/>
        <v>9204.5933333333323</v>
      </c>
      <c r="J41" s="22">
        <f t="shared" si="0"/>
        <v>722.23631924276174</v>
      </c>
      <c r="K41" s="41">
        <f t="shared" si="5"/>
        <v>7.8464772216200949</v>
      </c>
      <c r="L41" s="23">
        <f t="shared" si="6"/>
        <v>9204.5933333333323</v>
      </c>
      <c r="M41" s="24">
        <f t="shared" ref="M41:M46" si="8">L41/E41</f>
        <v>9204.5933333333323</v>
      </c>
      <c r="N41" s="24">
        <f t="shared" si="7"/>
        <v>9204.59</v>
      </c>
      <c r="O41" s="24">
        <f t="shared" ref="O41:O46" si="9">N41*E41</f>
        <v>9204.59</v>
      </c>
      <c r="P41" s="9"/>
    </row>
    <row r="42" spans="1:16" ht="35.1" customHeight="1">
      <c r="A42" s="35">
        <v>34</v>
      </c>
      <c r="B42" s="49" t="s">
        <v>70</v>
      </c>
      <c r="C42" s="36" t="s">
        <v>65</v>
      </c>
      <c r="D42" s="20" t="s">
        <v>51</v>
      </c>
      <c r="E42" s="21">
        <v>1</v>
      </c>
      <c r="F42" s="50">
        <v>20420.84</v>
      </c>
      <c r="G42" s="51">
        <v>21970.07</v>
      </c>
      <c r="H42" s="50">
        <v>20420.84</v>
      </c>
      <c r="I42" s="42">
        <f t="shared" si="4"/>
        <v>20937.25</v>
      </c>
      <c r="J42" s="22">
        <f t="shared" si="0"/>
        <v>894.44835753664358</v>
      </c>
      <c r="K42" s="41">
        <f t="shared" si="5"/>
        <v>4.2720431648695198</v>
      </c>
      <c r="L42" s="23">
        <f t="shared" si="6"/>
        <v>20937.25</v>
      </c>
      <c r="M42" s="24">
        <f t="shared" si="8"/>
        <v>20937.25</v>
      </c>
      <c r="N42" s="24">
        <f t="shared" si="7"/>
        <v>20937.25</v>
      </c>
      <c r="O42" s="24">
        <f t="shared" si="9"/>
        <v>20937.25</v>
      </c>
      <c r="P42" s="9"/>
    </row>
    <row r="43" spans="1:16" ht="35.1" customHeight="1">
      <c r="A43" s="35">
        <v>35</v>
      </c>
      <c r="B43" s="49" t="s">
        <v>63</v>
      </c>
      <c r="C43" s="36" t="s">
        <v>65</v>
      </c>
      <c r="D43" s="20" t="s">
        <v>51</v>
      </c>
      <c r="E43" s="21">
        <v>1</v>
      </c>
      <c r="F43" s="50">
        <v>7163.9</v>
      </c>
      <c r="G43" s="51">
        <v>7802.79</v>
      </c>
      <c r="H43" s="50">
        <v>11857.14</v>
      </c>
      <c r="I43" s="42">
        <f t="shared" si="4"/>
        <v>8941.2766666666666</v>
      </c>
      <c r="J43" s="22">
        <f t="shared" si="0"/>
        <v>2545.3367836169209</v>
      </c>
      <c r="K43" s="41">
        <f t="shared" si="5"/>
        <v>28.467263440197627</v>
      </c>
      <c r="L43" s="23">
        <f t="shared" si="6"/>
        <v>8941.2766666666648</v>
      </c>
      <c r="M43" s="24">
        <f t="shared" si="8"/>
        <v>8941.2766666666648</v>
      </c>
      <c r="N43" s="24">
        <f t="shared" si="7"/>
        <v>8941.27</v>
      </c>
      <c r="O43" s="24">
        <f t="shared" si="9"/>
        <v>8941.27</v>
      </c>
      <c r="P43" s="9"/>
    </row>
    <row r="44" spans="1:16" ht="35.1" customHeight="1">
      <c r="A44" s="35">
        <v>36</v>
      </c>
      <c r="B44" s="49" t="s">
        <v>64</v>
      </c>
      <c r="C44" s="36" t="s">
        <v>65</v>
      </c>
      <c r="D44" s="20" t="s">
        <v>51</v>
      </c>
      <c r="E44" s="21">
        <v>1</v>
      </c>
      <c r="F44" s="50">
        <v>3832.71</v>
      </c>
      <c r="G44" s="51">
        <v>5434.38</v>
      </c>
      <c r="H44" s="50">
        <v>6740.61</v>
      </c>
      <c r="I44" s="42">
        <f t="shared" si="4"/>
        <v>5335.9000000000005</v>
      </c>
      <c r="J44" s="22">
        <f t="shared" si="0"/>
        <v>1456.4492216689189</v>
      </c>
      <c r="K44" s="41">
        <f t="shared" si="5"/>
        <v>27.295287049399704</v>
      </c>
      <c r="L44" s="23">
        <f t="shared" si="6"/>
        <v>5335.9</v>
      </c>
      <c r="M44" s="24">
        <f t="shared" si="8"/>
        <v>5335.9</v>
      </c>
      <c r="N44" s="24">
        <f t="shared" si="7"/>
        <v>5335.9</v>
      </c>
      <c r="O44" s="24">
        <f t="shared" si="9"/>
        <v>5335.9</v>
      </c>
      <c r="P44" s="9"/>
    </row>
    <row r="45" spans="1:16" ht="35.1" customHeight="1">
      <c r="A45" s="35">
        <v>37</v>
      </c>
      <c r="B45" s="49" t="s">
        <v>67</v>
      </c>
      <c r="C45" s="36" t="s">
        <v>65</v>
      </c>
      <c r="D45" s="20" t="s">
        <v>51</v>
      </c>
      <c r="E45" s="21">
        <v>1</v>
      </c>
      <c r="F45" s="50">
        <v>2363.04</v>
      </c>
      <c r="G45" s="51">
        <v>2857.76</v>
      </c>
      <c r="H45" s="50">
        <v>3219.88</v>
      </c>
      <c r="I45" s="42">
        <f t="shared" si="4"/>
        <v>2813.56</v>
      </c>
      <c r="J45" s="22">
        <f t="shared" si="0"/>
        <v>430.12663995618783</v>
      </c>
      <c r="K45" s="41">
        <f t="shared" si="5"/>
        <v>15.287629905038024</v>
      </c>
      <c r="L45" s="23">
        <f t="shared" si="6"/>
        <v>2813.56</v>
      </c>
      <c r="M45" s="24">
        <f t="shared" si="8"/>
        <v>2813.56</v>
      </c>
      <c r="N45" s="24">
        <f t="shared" si="7"/>
        <v>2813.56</v>
      </c>
      <c r="O45" s="24">
        <f t="shared" si="9"/>
        <v>2813.56</v>
      </c>
      <c r="P45" s="9"/>
    </row>
    <row r="46" spans="1:16" ht="35.1" customHeight="1">
      <c r="A46" s="35">
        <v>38</v>
      </c>
      <c r="B46" s="49" t="s">
        <v>68</v>
      </c>
      <c r="C46" s="36" t="s">
        <v>65</v>
      </c>
      <c r="D46" s="20" t="s">
        <v>51</v>
      </c>
      <c r="E46" s="21">
        <v>1</v>
      </c>
      <c r="F46" s="50">
        <v>3126.05</v>
      </c>
      <c r="G46" s="51">
        <v>2957.76</v>
      </c>
      <c r="H46" s="50">
        <v>3319.88</v>
      </c>
      <c r="I46" s="42">
        <f t="shared" si="4"/>
        <v>3134.5633333333335</v>
      </c>
      <c r="J46" s="22">
        <f t="shared" si="0"/>
        <v>181.21004727479468</v>
      </c>
      <c r="K46" s="41">
        <f t="shared" si="5"/>
        <v>5.7810300193262858</v>
      </c>
      <c r="L46" s="23">
        <f t="shared" si="6"/>
        <v>3134.5633333333335</v>
      </c>
      <c r="M46" s="24">
        <f t="shared" si="8"/>
        <v>3134.5633333333335</v>
      </c>
      <c r="N46" s="24">
        <f t="shared" si="7"/>
        <v>3134.56</v>
      </c>
      <c r="O46" s="24">
        <f t="shared" si="9"/>
        <v>3134.56</v>
      </c>
      <c r="P46" s="9"/>
    </row>
    <row r="47" spans="1:16" ht="35.1" customHeight="1">
      <c r="A47" s="35">
        <v>39</v>
      </c>
      <c r="B47" s="49" t="s">
        <v>71</v>
      </c>
      <c r="C47" s="36" t="s">
        <v>65</v>
      </c>
      <c r="D47" s="20" t="s">
        <v>51</v>
      </c>
      <c r="E47" s="21">
        <v>1</v>
      </c>
      <c r="F47" s="50">
        <v>6012.5</v>
      </c>
      <c r="G47" s="51">
        <v>7192.3</v>
      </c>
      <c r="H47" s="50">
        <v>7235</v>
      </c>
      <c r="I47" s="42">
        <f t="shared" si="4"/>
        <v>6813.2666666666664</v>
      </c>
      <c r="J47" s="22">
        <f t="shared" ref="J47" si="10">SQRT(((SUM((POWER(H47-I47,2)),(POWER(G47-I47,2)),(POWER(F47-I47,2)))/(COLUMNS(F47:H47)-1))))</f>
        <v>693.81284460100153</v>
      </c>
      <c r="K47" s="41">
        <f t="shared" ref="K47" si="11">J47/I47*100</f>
        <v>10.183262721763445</v>
      </c>
      <c r="L47" s="23">
        <f t="shared" ref="L47" si="12">((E47/3)*(SUM(F47:H47)))</f>
        <v>6813.2666666666664</v>
      </c>
      <c r="M47" s="24">
        <f t="shared" ref="M47" si="13">L47/E47</f>
        <v>6813.2666666666664</v>
      </c>
      <c r="N47" s="24">
        <f t="shared" ref="N47" si="14">ROUNDDOWN(M47,2)</f>
        <v>6813.26</v>
      </c>
      <c r="O47" s="24">
        <f t="shared" ref="O47" si="15">N47*E47</f>
        <v>6813.26</v>
      </c>
      <c r="P47" s="9"/>
    </row>
    <row r="48" spans="1:16" ht="21.75" customHeight="1" thickBot="1">
      <c r="A48" s="43"/>
      <c r="B48" s="44"/>
      <c r="C48" s="43"/>
      <c r="D48" s="45"/>
      <c r="E48" s="46"/>
      <c r="F48" s="25"/>
      <c r="G48" s="25"/>
      <c r="H48" s="47"/>
      <c r="I48" s="26"/>
      <c r="J48" s="27"/>
      <c r="K48" s="27"/>
      <c r="L48" s="28"/>
      <c r="M48" s="39">
        <f>SUM(M9:M47)</f>
        <v>225734.04999999996</v>
      </c>
      <c r="N48" s="48">
        <f>SUM(N9:N47)</f>
        <v>225733.87999999998</v>
      </c>
      <c r="O48" s="48">
        <f>SUM(O9:O47)</f>
        <v>225733.87999999998</v>
      </c>
      <c r="P48" s="9">
        <v>1.2</v>
      </c>
    </row>
    <row r="49" spans="1:16" ht="12.75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</row>
    <row r="50" spans="1:16" ht="15.75">
      <c r="A50" s="71"/>
      <c r="B50" s="71"/>
      <c r="C50" s="71"/>
      <c r="D50" s="29"/>
      <c r="E50" s="29"/>
      <c r="F50" s="69"/>
      <c r="G50" s="69"/>
      <c r="H50" s="69"/>
      <c r="I50" s="69"/>
      <c r="J50" s="69"/>
      <c r="K50" s="40"/>
      <c r="L50" s="11"/>
      <c r="M50" s="13"/>
      <c r="N50" s="13"/>
      <c r="O50" s="11"/>
    </row>
    <row r="51" spans="1:16" ht="21.75" customHeight="1">
      <c r="A51" s="67" t="s">
        <v>75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8"/>
    </row>
    <row r="52" spans="1:16" ht="20.25" customHeight="1">
      <c r="A52" s="66" t="s">
        <v>74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7"/>
    </row>
    <row r="53" spans="1:16" ht="24.75" customHeight="1">
      <c r="A53" s="30"/>
      <c r="B53" s="67" t="s">
        <v>17</v>
      </c>
      <c r="C53" s="68"/>
      <c r="D53" s="29"/>
      <c r="E53" s="69" t="s">
        <v>72</v>
      </c>
      <c r="F53" s="69"/>
      <c r="G53" s="31"/>
      <c r="H53" s="69" t="s">
        <v>73</v>
      </c>
      <c r="I53" s="69"/>
      <c r="J53" s="69"/>
      <c r="K53" s="40"/>
      <c r="L53" s="11"/>
      <c r="M53" s="13"/>
      <c r="N53" s="13"/>
      <c r="O53" s="11"/>
    </row>
    <row r="54" spans="1:16" ht="22.5" customHeight="1">
      <c r="A54" s="30"/>
      <c r="B54" s="68"/>
      <c r="C54" s="68"/>
      <c r="D54" s="29"/>
      <c r="E54" s="69" t="s">
        <v>18</v>
      </c>
      <c r="F54" s="69"/>
      <c r="G54" s="31"/>
      <c r="H54" s="69" t="s">
        <v>19</v>
      </c>
      <c r="I54" s="69"/>
      <c r="J54" s="69"/>
      <c r="K54" s="40"/>
      <c r="L54" s="11"/>
      <c r="M54" s="13"/>
      <c r="N54" s="13"/>
      <c r="O54" s="11"/>
    </row>
    <row r="55" spans="1:16" ht="15.75">
      <c r="A55" s="65"/>
      <c r="B55" s="65"/>
      <c r="C55" s="65"/>
      <c r="D55" s="65"/>
      <c r="E55" s="32"/>
      <c r="F55" s="33"/>
      <c r="G55" s="6"/>
      <c r="H55" s="34"/>
      <c r="I55" s="2"/>
      <c r="J55" s="2"/>
      <c r="K55" s="2"/>
      <c r="L55" s="2"/>
      <c r="M55" s="10"/>
      <c r="N55" s="10"/>
      <c r="O55" s="2"/>
    </row>
  </sheetData>
  <mergeCells count="28">
    <mergeCell ref="A51:O51"/>
    <mergeCell ref="A49:O49"/>
    <mergeCell ref="A50:C50"/>
    <mergeCell ref="F50:J50"/>
    <mergeCell ref="I7:K7"/>
    <mergeCell ref="A55:D55"/>
    <mergeCell ref="A52:O52"/>
    <mergeCell ref="B53:C54"/>
    <mergeCell ref="E53:F53"/>
    <mergeCell ref="H53:J53"/>
    <mergeCell ref="E54:F54"/>
    <mergeCell ref="H54:J54"/>
    <mergeCell ref="L1:O1"/>
    <mergeCell ref="A7:A8"/>
    <mergeCell ref="B7:B8"/>
    <mergeCell ref="C7:C8"/>
    <mergeCell ref="D7:D8"/>
    <mergeCell ref="E7:E8"/>
    <mergeCell ref="F7:H7"/>
    <mergeCell ref="B2:C2"/>
    <mergeCell ref="E2:O2"/>
    <mergeCell ref="B3:C3"/>
    <mergeCell ref="E3:O3"/>
    <mergeCell ref="B4:C4"/>
    <mergeCell ref="E4:O4"/>
    <mergeCell ref="A5:O5"/>
    <mergeCell ref="B6:C6"/>
    <mergeCell ref="L7:O7"/>
  </mergeCells>
  <pageMargins left="0.16" right="0.16" top="0.32" bottom="0.24" header="0.22" footer="0.19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Кабельные муфты</vt:lpstr>
      <vt:lpstr>'Кабельные муфты'!Область_печати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ATorbenko</dc:creator>
  <cp:lastModifiedBy>mnovosel</cp:lastModifiedBy>
  <cp:lastPrinted>2025-05-06T08:19:26Z</cp:lastPrinted>
  <dcterms:created xsi:type="dcterms:W3CDTF">2014-01-28T13:50:42Z</dcterms:created>
  <dcterms:modified xsi:type="dcterms:W3CDTF">2025-05-06T08:19:31Z</dcterms:modified>
</cp:coreProperties>
</file>