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-15" yWindow="-15" windowWidth="14400" windowHeight="12735"/>
  </bookViews>
  <sheets>
    <sheet name="вакуумные выключатели и РЗиА" sheetId="23" r:id="rId1"/>
  </sheets>
  <definedNames>
    <definedName name="_xlnm.Print_Area" localSheetId="0">'вакуумные выключатели и РЗиА'!$A$1:$O$18</definedName>
  </definedNames>
  <calcPr calcId="125725"/>
</workbook>
</file>

<file path=xl/calcChain.xml><?xml version="1.0" encoding="utf-8"?>
<calcChain xmlns="http://schemas.openxmlformats.org/spreadsheetml/2006/main">
  <c r="O11" i="23"/>
  <c r="I10"/>
  <c r="J10" s="1"/>
  <c r="K10" s="1"/>
  <c r="L10"/>
  <c r="M10" s="1"/>
  <c r="N10" s="1"/>
  <c r="O10" s="1"/>
  <c r="I9" l="1"/>
  <c r="J9" s="1"/>
  <c r="K9" s="1"/>
  <c r="L9"/>
  <c r="M9" s="1"/>
  <c r="M11" s="1"/>
  <c r="N9" l="1"/>
  <c r="N11" s="1"/>
  <c r="O9" l="1"/>
</calcChain>
</file>

<file path=xl/sharedStrings.xml><?xml version="1.0" encoding="utf-8"?>
<sst xmlns="http://schemas.openxmlformats.org/spreadsheetml/2006/main" count="41" uniqueCount="39">
  <si>
    <t>№</t>
  </si>
  <si>
    <t>Ед. изм</t>
  </si>
  <si>
    <t>Кол-во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</si>
  <si>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</si>
  <si>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</si>
  <si>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</si>
  <si>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</si>
  <si>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</si>
  <si>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</si>
  <si>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</si>
  <si>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</si>
  <si>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</si>
  <si>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</si>
  <si>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</si>
  <si>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</si>
  <si>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</si>
  <si>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</si>
  <si>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</si>
  <si>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</si>
  <si>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</si>
  <si>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</si>
  <si>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</si>
  <si>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</si>
  <si>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</si>
  <si>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ОКПД 2 </t>
  </si>
  <si>
    <t xml:space="preserve">Наименование позиции </t>
  </si>
  <si>
    <t xml:space="preserve">Н(М)Ц, за единицу (руб.)     </t>
  </si>
  <si>
    <t xml:space="preserve">Коммерческие предложения (руб./ед.изм.) 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</si>
  <si>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</si>
  <si>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шт</t>
  </si>
  <si>
    <t>Специалист ОМТС</t>
  </si>
  <si>
    <t>Кузнецов Д.И./_____________/</t>
  </si>
  <si>
    <t>до 31 декабря 2025г.</t>
  </si>
  <si>
    <t xml:space="preserve">Дата подготовки обоснования НМЦ  05.05.2025г. </t>
  </si>
  <si>
    <t>Поставка вакуумных выключателей и РЗиА</t>
  </si>
  <si>
    <t xml:space="preserve">Вакуумный выключатель 
6 кВ и РЗиА 
(КРУ-2-10-20)
</t>
  </si>
  <si>
    <t xml:space="preserve">Вакуумный выключатель 
6 кВ и РЗиА                                                   (КСО-2-УМ, КСО-272)
</t>
  </si>
  <si>
    <t xml:space="preserve">Итого НМЦ суммы цен за единицу ТРУ устанавливается в размере: 2264461,33
</t>
  </si>
  <si>
    <t>27.12.10.190</t>
  </si>
</sst>
</file>

<file path=xl/styles.xml><?xml version="1.0" encoding="utf-8"?>
<styleSheet xmlns="http://schemas.openxmlformats.org/spreadsheetml/2006/main">
  <numFmts count="1">
    <numFmt numFmtId="164" formatCode="0.00000"/>
  </numFmts>
  <fonts count="1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6" fillId="0" borderId="0" xfId="0" applyFont="1"/>
    <xf numFmtId="0" fontId="5" fillId="0" borderId="0" xfId="0" applyFont="1" applyFill="1" applyAlignment="1" applyProtection="1">
      <alignment vertical="center"/>
      <protection locked="0"/>
    </xf>
    <xf numFmtId="4" fontId="6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Fill="1" applyAlignment="1" applyProtection="1">
      <alignment vertical="center"/>
      <protection locked="0"/>
    </xf>
    <xf numFmtId="4" fontId="1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7" fillId="0" borderId="0" xfId="0" applyNumberFormat="1" applyFont="1" applyFill="1"/>
    <xf numFmtId="4" fontId="6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4" fontId="6" fillId="0" borderId="7" xfId="0" applyNumberFormat="1" applyFont="1" applyFill="1" applyBorder="1"/>
    <xf numFmtId="0" fontId="9" fillId="0" borderId="0" xfId="0" applyFont="1" applyFill="1"/>
    <xf numFmtId="0" fontId="8" fillId="0" borderId="0" xfId="0" applyFont="1" applyFill="1" applyAlignment="1">
      <alignment horizontal="left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 applyAlignment="1" applyProtection="1">
      <alignment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Font="1" applyFill="1" applyBorder="1"/>
    <xf numFmtId="0" fontId="10" fillId="0" borderId="0" xfId="0" applyFont="1"/>
    <xf numFmtId="4" fontId="1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2" fontId="14" fillId="0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Fill="1" applyAlignment="1" applyProtection="1">
      <alignment horizontal="center" wrapText="1"/>
      <protection locked="0"/>
    </xf>
    <xf numFmtId="4" fontId="6" fillId="0" borderId="0" xfId="0" applyNumberFormat="1" applyFont="1" applyAlignment="1"/>
    <xf numFmtId="0" fontId="7" fillId="2" borderId="0" xfId="0" applyFont="1" applyFill="1" applyBorder="1" applyAlignment="1">
      <alignment horizontal="center" wrapText="1"/>
    </xf>
    <xf numFmtId="4" fontId="7" fillId="2" borderId="0" xfId="0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horizontal="center"/>
    </xf>
    <xf numFmtId="4" fontId="15" fillId="0" borderId="7" xfId="0" applyNumberFormat="1" applyFont="1" applyFill="1" applyBorder="1"/>
    <xf numFmtId="4" fontId="11" fillId="0" borderId="0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7</xdr:row>
      <xdr:rowOff>1600200</xdr:rowOff>
    </xdr:from>
    <xdr:to>
      <xdr:col>11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7</xdr:row>
      <xdr:rowOff>1400175</xdr:rowOff>
    </xdr:from>
    <xdr:to>
      <xdr:col>11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7</xdr:row>
      <xdr:rowOff>952500</xdr:rowOff>
    </xdr:from>
    <xdr:to>
      <xdr:col>11</xdr:col>
      <xdr:colOff>0</xdr:colOff>
      <xdr:row>7</xdr:row>
      <xdr:rowOff>1304925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63125" y="376237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tabSelected="1" view="pageBreakPreview" topLeftCell="A4" zoomScaleNormal="112" zoomScaleSheetLayoutView="100" workbookViewId="0">
      <selection activeCell="E10" sqref="E10"/>
    </sheetView>
  </sheetViews>
  <sheetFormatPr defaultRowHeight="15"/>
  <cols>
    <col min="1" max="1" width="7.5703125" style="1" customWidth="1"/>
    <col min="2" max="2" width="31.7109375" style="36" customWidth="1"/>
    <col min="3" max="3" width="12.42578125" style="1" customWidth="1"/>
    <col min="4" max="4" width="8.140625" style="1" customWidth="1"/>
    <col min="5" max="5" width="10.28515625" style="1" customWidth="1"/>
    <col min="6" max="6" width="14.28515625" style="3" customWidth="1"/>
    <col min="7" max="7" width="15.42578125" style="3" customWidth="1"/>
    <col min="8" max="8" width="14" style="3" customWidth="1"/>
    <col min="9" max="9" width="15.5703125" style="1" customWidth="1"/>
    <col min="10" max="10" width="15.42578125" style="1" customWidth="1"/>
    <col min="11" max="11" width="13.7109375" style="1" customWidth="1"/>
    <col min="12" max="12" width="22.7109375" style="1" customWidth="1"/>
    <col min="13" max="13" width="15.140625" style="3" customWidth="1"/>
    <col min="14" max="14" width="14.42578125" style="3" customWidth="1"/>
    <col min="15" max="15" width="15.42578125" style="1" customWidth="1"/>
    <col min="16" max="16" width="18.42578125" style="3" customWidth="1"/>
    <col min="17" max="17" width="0.85546875" style="3" customWidth="1"/>
    <col min="18" max="18" width="15.7109375" style="43" customWidth="1"/>
    <col min="19" max="21" width="15.7109375" style="3" customWidth="1"/>
    <col min="22" max="22" width="11.85546875" style="1" customWidth="1"/>
    <col min="23" max="23" width="9.140625" style="1" customWidth="1"/>
    <col min="24" max="24" width="9.140625" style="3" customWidth="1"/>
    <col min="25" max="16384" width="9.140625" style="1"/>
  </cols>
  <sheetData>
    <row r="1" spans="1:23" ht="16.5" customHeight="1">
      <c r="A1" s="14"/>
      <c r="B1" s="34"/>
      <c r="C1" s="14"/>
      <c r="D1" s="14"/>
      <c r="E1" s="14"/>
      <c r="F1" s="15" t="s">
        <v>20</v>
      </c>
      <c r="G1" s="16"/>
      <c r="H1" s="16"/>
      <c r="I1" s="14"/>
      <c r="J1" s="14"/>
      <c r="K1" s="14"/>
      <c r="L1" s="55" t="s">
        <v>7</v>
      </c>
      <c r="M1" s="56"/>
      <c r="N1" s="56"/>
      <c r="O1" s="56"/>
    </row>
    <row r="2" spans="1:23" ht="20.25" customHeight="1">
      <c r="A2" s="4"/>
      <c r="B2" s="65" t="s">
        <v>11</v>
      </c>
      <c r="C2" s="65"/>
      <c r="D2" s="4"/>
      <c r="E2" s="65" t="s">
        <v>34</v>
      </c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3" ht="36.75" customHeight="1">
      <c r="A3" s="4"/>
      <c r="B3" s="65" t="s">
        <v>12</v>
      </c>
      <c r="C3" s="65"/>
      <c r="D3" s="4"/>
      <c r="E3" s="65" t="s">
        <v>13</v>
      </c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23" ht="33" customHeight="1">
      <c r="A4" s="4"/>
      <c r="B4" s="65" t="s">
        <v>14</v>
      </c>
      <c r="C4" s="65"/>
      <c r="D4" s="4"/>
      <c r="E4" s="65" t="s">
        <v>32</v>
      </c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23" ht="22.5" customHeight="1">
      <c r="A5" s="65" t="s">
        <v>15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23" ht="53.25" customHeight="1">
      <c r="A6" s="4"/>
      <c r="B6" s="65" t="s">
        <v>16</v>
      </c>
      <c r="C6" s="65"/>
      <c r="D6" s="4"/>
      <c r="E6" s="4"/>
      <c r="F6" s="5"/>
      <c r="G6" s="5"/>
      <c r="H6" s="5"/>
      <c r="I6" s="4"/>
      <c r="J6" s="4"/>
      <c r="K6" s="4"/>
      <c r="L6" s="4"/>
      <c r="M6" s="5"/>
      <c r="N6" s="5"/>
      <c r="O6" s="4"/>
    </row>
    <row r="7" spans="1:23" ht="39" customHeight="1">
      <c r="A7" s="57" t="s">
        <v>0</v>
      </c>
      <c r="B7" s="59" t="s">
        <v>25</v>
      </c>
      <c r="C7" s="61" t="s">
        <v>24</v>
      </c>
      <c r="D7" s="57" t="s">
        <v>1</v>
      </c>
      <c r="E7" s="57" t="s">
        <v>2</v>
      </c>
      <c r="F7" s="62" t="s">
        <v>27</v>
      </c>
      <c r="G7" s="63"/>
      <c r="H7" s="64"/>
      <c r="I7" s="75" t="s">
        <v>21</v>
      </c>
      <c r="J7" s="76"/>
      <c r="K7" s="77"/>
      <c r="L7" s="66" t="s">
        <v>22</v>
      </c>
      <c r="M7" s="67"/>
      <c r="N7" s="67"/>
      <c r="O7" s="67"/>
    </row>
    <row r="8" spans="1:23" ht="159" customHeight="1">
      <c r="A8" s="58"/>
      <c r="B8" s="60"/>
      <c r="C8" s="61"/>
      <c r="D8" s="57"/>
      <c r="E8" s="57"/>
      <c r="F8" s="51" t="s">
        <v>8</v>
      </c>
      <c r="G8" s="51" t="s">
        <v>9</v>
      </c>
      <c r="H8" s="51" t="s">
        <v>10</v>
      </c>
      <c r="I8" s="17" t="s">
        <v>3</v>
      </c>
      <c r="J8" s="17" t="s">
        <v>4</v>
      </c>
      <c r="K8" s="17" t="s">
        <v>28</v>
      </c>
      <c r="L8" s="18" t="s">
        <v>23</v>
      </c>
      <c r="M8" s="19" t="s">
        <v>5</v>
      </c>
      <c r="N8" s="49" t="s">
        <v>6</v>
      </c>
      <c r="O8" s="50" t="s">
        <v>26</v>
      </c>
      <c r="P8" s="10"/>
      <c r="Q8" s="10"/>
      <c r="R8" s="44"/>
      <c r="S8" s="10"/>
      <c r="T8" s="10"/>
      <c r="U8" s="10"/>
    </row>
    <row r="9" spans="1:23" ht="48.75" customHeight="1">
      <c r="A9" s="20">
        <v>1</v>
      </c>
      <c r="B9" s="32" t="s">
        <v>35</v>
      </c>
      <c r="C9" s="33" t="s">
        <v>38</v>
      </c>
      <c r="D9" s="21" t="s">
        <v>29</v>
      </c>
      <c r="E9" s="22">
        <v>1</v>
      </c>
      <c r="F9" s="13">
        <v>1168004</v>
      </c>
      <c r="G9" s="13">
        <v>1449000</v>
      </c>
      <c r="H9" s="41">
        <v>938654</v>
      </c>
      <c r="I9" s="40">
        <f>AVERAGE(F9:H9)</f>
        <v>1185219.3333333333</v>
      </c>
      <c r="J9" s="23">
        <f t="shared" ref="J9" si="0">SQRT(((SUM((POWER(H9-I9,2)),(POWER(G9-I9,2)),(POWER(F9-I9,2)))/(COLUMNS(F9:H9)-1))))</f>
        <v>255608.16830714414</v>
      </c>
      <c r="K9" s="39">
        <f>J9/I9*100</f>
        <v>21.566317821383059</v>
      </c>
      <c r="L9" s="24">
        <f>((E9/3)*(SUM(F9:H9)))</f>
        <v>1185219.3333333333</v>
      </c>
      <c r="M9" s="24">
        <f t="shared" ref="M9" si="1">L9/E9</f>
        <v>1185219.3333333333</v>
      </c>
      <c r="N9" s="24">
        <f t="shared" ref="N9" si="2">ROUNDDOWN(M9,2)</f>
        <v>1185219.33</v>
      </c>
      <c r="O9" s="24">
        <f t="shared" ref="O9" si="3">N9*E9</f>
        <v>1185219.33</v>
      </c>
      <c r="P9" s="48"/>
      <c r="Q9" s="10"/>
      <c r="R9" s="45"/>
      <c r="S9" s="10"/>
      <c r="T9" s="10"/>
      <c r="U9" s="10"/>
      <c r="W9" s="7"/>
    </row>
    <row r="10" spans="1:23" ht="46.5" customHeight="1">
      <c r="A10" s="20">
        <v>2</v>
      </c>
      <c r="B10" s="32" t="s">
        <v>36</v>
      </c>
      <c r="C10" s="33" t="s">
        <v>38</v>
      </c>
      <c r="D10" s="21" t="s">
        <v>29</v>
      </c>
      <c r="E10" s="22">
        <v>1</v>
      </c>
      <c r="F10" s="13">
        <v>1059140</v>
      </c>
      <c r="G10" s="13">
        <v>1120000</v>
      </c>
      <c r="H10" s="41">
        <v>1058586</v>
      </c>
      <c r="I10" s="40">
        <f t="shared" ref="I10" si="4">AVERAGE(F10:H10)</f>
        <v>1079242</v>
      </c>
      <c r="J10" s="23">
        <f t="shared" ref="J10" si="5">SQRT(((SUM((POWER(H10-I10,2)),(POWER(G10-I10,2)),(POWER(F10-I10,2)))/(COLUMNS(F10:H10)-1))))</f>
        <v>35298.550281845855</v>
      </c>
      <c r="K10" s="39">
        <f t="shared" ref="K10" si="6">J10/I10*100</f>
        <v>3.270679818043206</v>
      </c>
      <c r="L10" s="24">
        <f t="shared" ref="L10" si="7">((E10/3)*(SUM(F10:H10)))</f>
        <v>1079242</v>
      </c>
      <c r="M10" s="24">
        <f t="shared" ref="M10" si="8">L10/E10</f>
        <v>1079242</v>
      </c>
      <c r="N10" s="24">
        <f t="shared" ref="N10" si="9">ROUNDDOWN(M10,2)</f>
        <v>1079242</v>
      </c>
      <c r="O10" s="24">
        <f t="shared" ref="O10" si="10">N10*E10</f>
        <v>1079242</v>
      </c>
      <c r="P10" s="48"/>
      <c r="Q10" s="10"/>
      <c r="R10" s="45"/>
      <c r="S10" s="10"/>
      <c r="T10" s="10"/>
      <c r="U10" s="10"/>
      <c r="W10" s="7"/>
    </row>
    <row r="11" spans="1:23" ht="21.75" customHeight="1">
      <c r="A11" s="25"/>
      <c r="B11" s="35"/>
      <c r="C11" s="25"/>
      <c r="D11" s="21"/>
      <c r="E11" s="22"/>
      <c r="F11" s="26"/>
      <c r="G11" s="26"/>
      <c r="H11" s="47"/>
      <c r="I11" s="52"/>
      <c r="J11" s="53"/>
      <c r="K11" s="53"/>
      <c r="L11" s="54"/>
      <c r="M11" s="37">
        <f>SUM(M9:M10)</f>
        <v>2264461.333333333</v>
      </c>
      <c r="N11" s="37">
        <f>SUM(N9:N10)</f>
        <v>2264461.33</v>
      </c>
      <c r="O11" s="37">
        <f>SUM(O9:O10)</f>
        <v>2264461.33</v>
      </c>
      <c r="P11" s="11"/>
      <c r="Q11" s="10">
        <v>1.2</v>
      </c>
      <c r="R11" s="46"/>
      <c r="S11" s="11"/>
      <c r="T11" s="11"/>
      <c r="U11" s="11"/>
      <c r="W11" s="7">
        <v>1.2</v>
      </c>
    </row>
    <row r="12" spans="1:23" ht="12.7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23" ht="15.75">
      <c r="A13" s="74"/>
      <c r="B13" s="74"/>
      <c r="C13" s="74"/>
      <c r="D13" s="27"/>
      <c r="E13" s="27"/>
      <c r="F13" s="72"/>
      <c r="G13" s="72"/>
      <c r="H13" s="72"/>
      <c r="I13" s="72"/>
      <c r="J13" s="72"/>
      <c r="K13" s="38"/>
      <c r="L13" s="14"/>
      <c r="M13" s="16"/>
      <c r="N13" s="16"/>
      <c r="O13" s="14"/>
    </row>
    <row r="14" spans="1:23" ht="21.75" customHeight="1">
      <c r="A14" s="70" t="s">
        <v>37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9"/>
      <c r="Q14" s="9"/>
      <c r="R14" s="8"/>
      <c r="S14" s="9"/>
      <c r="T14" s="9"/>
      <c r="U14" s="9"/>
    </row>
    <row r="15" spans="1:23" ht="20.25" customHeight="1">
      <c r="A15" s="69" t="s">
        <v>33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8"/>
      <c r="Q15" s="8"/>
      <c r="R15" s="8"/>
      <c r="S15" s="8"/>
      <c r="T15" s="8"/>
      <c r="U15" s="8"/>
    </row>
    <row r="16" spans="1:23" ht="24.75" customHeight="1">
      <c r="A16" s="28"/>
      <c r="B16" s="70" t="s">
        <v>17</v>
      </c>
      <c r="C16" s="71"/>
      <c r="D16" s="27"/>
      <c r="E16" s="72" t="s">
        <v>30</v>
      </c>
      <c r="F16" s="72"/>
      <c r="G16" s="29"/>
      <c r="H16" s="72" t="s">
        <v>31</v>
      </c>
      <c r="I16" s="72"/>
      <c r="J16" s="72"/>
      <c r="K16" s="38"/>
      <c r="L16" s="14"/>
      <c r="M16" s="16"/>
      <c r="N16" s="16"/>
      <c r="O16" s="14"/>
    </row>
    <row r="17" spans="1:15" ht="22.5" customHeight="1">
      <c r="A17" s="28"/>
      <c r="B17" s="71"/>
      <c r="C17" s="71"/>
      <c r="D17" s="27"/>
      <c r="E17" s="72" t="s">
        <v>18</v>
      </c>
      <c r="F17" s="72"/>
      <c r="G17" s="29"/>
      <c r="H17" s="72" t="s">
        <v>19</v>
      </c>
      <c r="I17" s="72"/>
      <c r="J17" s="72"/>
      <c r="K17" s="38"/>
      <c r="L17" s="14"/>
      <c r="M17" s="16"/>
      <c r="N17" s="16"/>
      <c r="O17" s="14"/>
    </row>
    <row r="18" spans="1:15" ht="15.75">
      <c r="A18" s="68"/>
      <c r="B18" s="68"/>
      <c r="C18" s="68"/>
      <c r="D18" s="68"/>
      <c r="E18" s="30"/>
      <c r="F18" s="31"/>
      <c r="G18" s="6"/>
      <c r="H18" s="42"/>
      <c r="I18" s="2"/>
      <c r="J18" s="2"/>
      <c r="K18" s="2"/>
      <c r="L18" s="2"/>
      <c r="M18" s="12"/>
      <c r="N18" s="12"/>
      <c r="O18" s="2"/>
    </row>
  </sheetData>
  <mergeCells count="28">
    <mergeCell ref="A14:O14"/>
    <mergeCell ref="A12:O12"/>
    <mergeCell ref="A13:C13"/>
    <mergeCell ref="F13:J13"/>
    <mergeCell ref="I7:K7"/>
    <mergeCell ref="A18:D18"/>
    <mergeCell ref="A15:O15"/>
    <mergeCell ref="B16:C17"/>
    <mergeCell ref="E16:F16"/>
    <mergeCell ref="H16:J16"/>
    <mergeCell ref="E17:F17"/>
    <mergeCell ref="H17:J17"/>
    <mergeCell ref="L1:O1"/>
    <mergeCell ref="A7:A8"/>
    <mergeCell ref="B7:B8"/>
    <mergeCell ref="C7:C8"/>
    <mergeCell ref="D7:D8"/>
    <mergeCell ref="E7:E8"/>
    <mergeCell ref="F7:H7"/>
    <mergeCell ref="B2:C2"/>
    <mergeCell ref="E2:O2"/>
    <mergeCell ref="B3:C3"/>
    <mergeCell ref="E3:O3"/>
    <mergeCell ref="B4:C4"/>
    <mergeCell ref="E4:O4"/>
    <mergeCell ref="A5:O5"/>
    <mergeCell ref="B6:C6"/>
    <mergeCell ref="L7:O7"/>
  </mergeCells>
  <pageMargins left="0.16" right="0.16" top="0.32" bottom="0.24" header="0.22" footer="0.19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вакуумные выключатели и РЗиА</vt:lpstr>
      <vt:lpstr>'вакуумные выключатели и РЗиА'!Область_печати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mnovosel</cp:lastModifiedBy>
  <cp:lastPrinted>2025-05-05T05:44:08Z</cp:lastPrinted>
  <dcterms:created xsi:type="dcterms:W3CDTF">2014-01-28T13:50:42Z</dcterms:created>
  <dcterms:modified xsi:type="dcterms:W3CDTF">2025-05-05T06:04:20Z</dcterms:modified>
</cp:coreProperties>
</file>