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u-fs02\Аппарат управления\Задачи\Закупки\ГУП РК КРЫМЭНЕРГО\2025\ЗК\СОРиСР Самофал\О КТП - 293 087 527,20 руб\публикация\"/>
    </mc:Choice>
  </mc:AlternateContent>
  <bookViews>
    <workbookView xWindow="0" yWindow="0" windowWidth="24000" windowHeight="853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НМЦД!$A$5:$J$10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НМЦД!$A$1:$J$10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6" i="7" l="1"/>
  <c r="I7" i="7"/>
  <c r="H7" i="7" l="1"/>
  <c r="J7" i="7"/>
  <c r="J6" i="7" l="1"/>
  <c r="J8" i="7" s="1"/>
  <c r="H6" i="7" l="1"/>
</calcChain>
</file>

<file path=xl/sharedStrings.xml><?xml version="1.0" encoding="utf-8"?>
<sst xmlns="http://schemas.openxmlformats.org/spreadsheetml/2006/main" count="23" uniqueCount="22">
  <si>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</si>
  <si>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</si>
  <si>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</si>
  <si>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</si>
  <si>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</si>
  <si>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</si>
  <si>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</si>
  <si>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</si>
  <si>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</si>
  <si>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>ИТОГО:</t>
  </si>
  <si>
    <t>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 Расчет произведен по наименьшему ценовому предложению.</t>
  </si>
  <si>
    <t>ИД 2025</t>
  </si>
  <si>
    <t>Комплектные трансформаторные подстанции</t>
  </si>
  <si>
    <t>Трансформаторная подстанция, КТП-Т-ВВ-630/10/0,4</t>
  </si>
  <si>
    <t>Трансформаторная подстанция, КТП-П-ВВ-630/10/0,4</t>
  </si>
  <si>
    <t>Часть V. Обоснование начальной (максимальной) цены договора</t>
  </si>
  <si>
    <t xml:space="preserve">      Расчет начальной (максимальной) цены договора осуществляется в валюте – российский рубль и использует формулы вычисления коэффициента вариации цен, наименьшего ценового предложения на основании Технического задания.</t>
  </si>
  <si>
    <r>
      <t xml:space="preserve">       В результате  определения методом сопоставимых рыночных цен (анализа рынка), расчет начальной (максимальной) цены договора  произведен по наименьшему ценовому предложению и составляет </t>
    </r>
    <r>
      <rPr>
        <b/>
        <sz val="12"/>
        <rFont val="Times New Roman"/>
        <family val="1"/>
        <charset val="204"/>
      </rPr>
      <t xml:space="preserve">293 087 527,20 руб. </t>
    </r>
    <r>
      <rPr>
        <sz val="12"/>
        <rFont val="Times New Roman"/>
        <family val="1"/>
        <charset val="204"/>
      </rPr>
      <t>(двести девяносто три миллиона восемьдесят семь тысяч пятьсот двадцать семь рублей 20 коп.).  Начальная (максимальная) цена договора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  </r>
  </si>
  <si>
    <t>шт</t>
  </si>
  <si>
    <r>
      <rPr>
        <b/>
        <sz val="10"/>
        <rFont val="Times New Roman"/>
        <family val="1"/>
        <charset val="204"/>
      </rPr>
      <t xml:space="preserve">Источник ценовой информации 1 </t>
    </r>
    <r>
      <rPr>
        <sz val="10"/>
        <rFont val="Times New Roman"/>
        <family val="1"/>
        <charset val="204"/>
      </rPr>
      <t>(№ 11757-0804 от 08.04.2025г.)</t>
    </r>
  </si>
  <si>
    <r>
      <rPr>
        <b/>
        <sz val="10"/>
        <rFont val="Times New Roman"/>
        <family val="1"/>
        <charset val="204"/>
      </rPr>
      <t xml:space="preserve">Источник ценовой информации 2 </t>
    </r>
    <r>
      <rPr>
        <sz val="10"/>
        <rFont val="Times New Roman"/>
        <family val="1"/>
        <charset val="204"/>
      </rPr>
      <t>(№ 35-04-2025 от 04.04.2025г.)</t>
    </r>
  </si>
  <si>
    <r>
      <rPr>
        <b/>
        <sz val="10"/>
        <rFont val="Times New Roman"/>
        <family val="1"/>
        <charset val="204"/>
      </rPr>
      <t xml:space="preserve">Источник ценовой информации 3 </t>
    </r>
    <r>
      <rPr>
        <sz val="10"/>
        <rFont val="Times New Roman"/>
        <family val="1"/>
        <charset val="204"/>
      </rPr>
      <t>(№ ТС-2803-1 от 28.03.2025г.)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</si>
</sst>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</cellStyleXfs>
  <cellXfs count="26">
    <xf numFmtId="0" fontId="0" fillId="0" borderId="0" xfId="0"/>
    <xf numFmtId="4" fontId="6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vertical="center" wrapText="1"/>
    </xf>
    <xf numFmtId="4" fontId="12" fillId="0" borderId="0" xfId="0" applyNumberFormat="1" applyFont="1" applyFill="1" applyAlignment="1">
      <alignment vertical="center" wrapText="1"/>
    </xf>
    <xf numFmtId="4" fontId="13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4" fontId="15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" fontId="20" fillId="2" borderId="1" xfId="0" applyNumberFormat="1" applyFont="1" applyFill="1" applyBorder="1" applyAlignment="1">
      <alignment horizontal="center" vertical="center" wrapText="1" shrinkToFit="1"/>
    </xf>
    <xf numFmtId="4" fontId="21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zoomScaleNormal="100" workbookViewId="0">
      <selection activeCell="F6" sqref="F6"/>
    </sheetView>
  </sheetViews>
  <sheetFormatPr defaultColWidth="9.140625" defaultRowHeight="12" x14ac:dyDescent="0.25"/>
  <cols>
    <col min="1" max="1" width="4.85546875" style="1" customWidth="1"/>
    <col min="2" max="2" width="52.28515625" style="1" customWidth="1"/>
    <col min="3" max="3" width="6.28515625" style="1" customWidth="1"/>
    <col min="4" max="4" width="8.5703125" style="1" customWidth="1"/>
    <col min="5" max="5" width="17.140625" style="1" customWidth="1"/>
    <col min="6" max="6" width="18.140625" style="1" customWidth="1"/>
    <col min="7" max="7" width="17.28515625" style="1" customWidth="1"/>
    <col min="8" max="8" width="14.140625" style="1" customWidth="1"/>
    <col min="9" max="9" width="12.85546875" style="5" hidden="1" customWidth="1"/>
    <col min="10" max="10" width="16.28515625" style="1" customWidth="1"/>
    <col min="11" max="11" width="4.7109375" style="1" customWidth="1"/>
    <col min="12" max="12" width="13" style="1" customWidth="1"/>
    <col min="13" max="13" width="4.7109375" style="1" customWidth="1"/>
    <col min="14" max="16384" width="9.140625" style="1"/>
  </cols>
  <sheetData>
    <row r="1" spans="1:23" ht="20.100000000000001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23" ht="19.5" customHeight="1" x14ac:dyDescent="0.25">
      <c r="A2" s="10" t="s">
        <v>2</v>
      </c>
      <c r="B2" s="10"/>
      <c r="C2" s="10" t="s">
        <v>12</v>
      </c>
      <c r="D2" s="10"/>
      <c r="E2" s="10"/>
      <c r="F2" s="10"/>
      <c r="G2" s="10"/>
      <c r="H2" s="10"/>
      <c r="I2" s="10"/>
      <c r="J2" s="10"/>
    </row>
    <row r="3" spans="1:23" ht="19.5" customHeight="1" x14ac:dyDescent="0.25">
      <c r="A3" s="10" t="s">
        <v>3</v>
      </c>
      <c r="B3" s="10"/>
      <c r="C3" s="10" t="s">
        <v>11</v>
      </c>
      <c r="D3" s="10"/>
      <c r="E3" s="10"/>
      <c r="F3" s="10"/>
      <c r="G3" s="10"/>
      <c r="H3" s="10"/>
      <c r="I3" s="10"/>
      <c r="J3" s="10"/>
    </row>
    <row r="4" spans="1:23" ht="71.25" customHeight="1" x14ac:dyDescent="0.25">
      <c r="A4" s="7" t="s">
        <v>10</v>
      </c>
      <c r="B4" s="7"/>
      <c r="C4" s="7"/>
      <c r="D4" s="7"/>
      <c r="E4" s="7"/>
      <c r="F4" s="7"/>
      <c r="G4" s="7"/>
      <c r="H4" s="7"/>
      <c r="I4" s="7"/>
      <c r="J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s="16" customFormat="1" ht="76.5" customHeight="1" x14ac:dyDescent="0.25">
      <c r="A5" s="11" t="s">
        <v>1</v>
      </c>
      <c r="B5" s="11" t="s">
        <v>0</v>
      </c>
      <c r="C5" s="11" t="s">
        <v>5</v>
      </c>
      <c r="D5" s="11" t="s">
        <v>4</v>
      </c>
      <c r="E5" s="12" t="s">
        <v>19</v>
      </c>
      <c r="F5" s="12" t="s">
        <v>20</v>
      </c>
      <c r="G5" s="12" t="s">
        <v>21</v>
      </c>
      <c r="H5" s="13" t="s">
        <v>8</v>
      </c>
      <c r="I5" s="14" t="s">
        <v>7</v>
      </c>
      <c r="J5" s="15" t="s">
        <v>6</v>
      </c>
    </row>
    <row r="6" spans="1:23" s="24" customFormat="1" ht="31.5" x14ac:dyDescent="0.25">
      <c r="A6" s="17">
        <v>1</v>
      </c>
      <c r="B6" s="18" t="s">
        <v>13</v>
      </c>
      <c r="C6" s="19" t="s">
        <v>18</v>
      </c>
      <c r="D6" s="20">
        <v>80</v>
      </c>
      <c r="E6" s="21">
        <v>3369983.76</v>
      </c>
      <c r="F6" s="21">
        <v>3605882.61</v>
      </c>
      <c r="G6" s="21">
        <v>3683290.81</v>
      </c>
      <c r="H6" s="22">
        <f>(STDEV(E6:G6)/I6)*100</f>
        <v>4.5931785844059947</v>
      </c>
      <c r="I6" s="23">
        <f>IFERROR(ROUND(AVERAGE(E6:G6),2),0)</f>
        <v>3553052.39</v>
      </c>
      <c r="J6" s="22">
        <f>D6*E6</f>
        <v>269598700.79999995</v>
      </c>
    </row>
    <row r="7" spans="1:23" s="24" customFormat="1" ht="31.5" x14ac:dyDescent="0.25">
      <c r="A7" s="17">
        <v>2</v>
      </c>
      <c r="B7" s="18" t="s">
        <v>14</v>
      </c>
      <c r="C7" s="19" t="s">
        <v>18</v>
      </c>
      <c r="D7" s="20">
        <v>6</v>
      </c>
      <c r="E7" s="21">
        <v>3914804.4</v>
      </c>
      <c r="F7" s="21">
        <v>4188840.7</v>
      </c>
      <c r="G7" s="21">
        <v>4281814.3600000003</v>
      </c>
      <c r="H7" s="22">
        <f>(STDEV(E7:G7)/I7)*100</f>
        <v>4.6216379289705189</v>
      </c>
      <c r="I7" s="23">
        <f>IFERROR(ROUND(AVERAGE(E7:G7),2),0)</f>
        <v>4128486.49</v>
      </c>
      <c r="J7" s="22">
        <f t="shared" ref="J7" si="0">D7*E7</f>
        <v>23488826.399999999</v>
      </c>
    </row>
    <row r="8" spans="1:23" s="24" customFormat="1" ht="27.75" customHeight="1" x14ac:dyDescent="0.25">
      <c r="A8" s="25" t="s">
        <v>9</v>
      </c>
      <c r="B8" s="25"/>
      <c r="C8" s="25"/>
      <c r="D8" s="25"/>
      <c r="E8" s="25"/>
      <c r="F8" s="25"/>
      <c r="G8" s="25"/>
      <c r="H8" s="25"/>
      <c r="I8" s="25"/>
      <c r="J8" s="6">
        <f>SUM(J6:J7)</f>
        <v>293087527.19999993</v>
      </c>
    </row>
    <row r="9" spans="1:23" s="24" customFormat="1" ht="30" customHeight="1" x14ac:dyDescent="0.25">
      <c r="A9" s="7" t="s">
        <v>16</v>
      </c>
      <c r="B9" s="7"/>
      <c r="C9" s="7"/>
      <c r="D9" s="7"/>
      <c r="E9" s="7"/>
      <c r="F9" s="7"/>
      <c r="G9" s="7"/>
      <c r="H9" s="7"/>
      <c r="I9" s="7"/>
      <c r="J9" s="7"/>
    </row>
    <row r="10" spans="1:23" s="24" customFormat="1" ht="74.25" customHeight="1" x14ac:dyDescent="0.25">
      <c r="A10" s="8" t="s">
        <v>17</v>
      </c>
      <c r="B10" s="8"/>
      <c r="C10" s="8"/>
      <c r="D10" s="8"/>
      <c r="E10" s="8"/>
      <c r="F10" s="8"/>
      <c r="G10" s="8"/>
      <c r="H10" s="8"/>
      <c r="I10" s="8"/>
      <c r="J10" s="8"/>
    </row>
    <row r="11" spans="1:23" ht="0.75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3"/>
    </row>
  </sheetData>
  <autoFilter ref="A5:J10"/>
  <mergeCells count="9">
    <mergeCell ref="A8:I8"/>
    <mergeCell ref="A9:J9"/>
    <mergeCell ref="A10:J10"/>
    <mergeCell ref="A1:J1"/>
    <mergeCell ref="A4:J4"/>
    <mergeCell ref="A2:B2"/>
    <mergeCell ref="A3:B3"/>
    <mergeCell ref="C2:J2"/>
    <mergeCell ref="C3:J3"/>
  </mergeCells>
  <conditionalFormatting sqref="H6:H7">
    <cfRule type="cellIs" dxfId="0" priority="1" operator="greaterThan">
      <formula>33</formula>
    </cfRule>
    <cfRule type="cellIs" priority="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9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Нагорная Татьяна Михайловна</cp:lastModifiedBy>
  <cp:lastPrinted>2025-04-08T07:43:30Z</cp:lastPrinted>
  <dcterms:created xsi:type="dcterms:W3CDTF">2013-12-17T05:16:41Z</dcterms:created>
  <dcterms:modified xsi:type="dcterms:W3CDTF">2025-05-22T10:10:40Z</dcterms:modified>
</cp:coreProperties>
</file>