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D1BA41F-22C0-4518-BBA6-6F844E2F72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J10" i="1"/>
  <c r="J11" i="1"/>
  <c r="J12" i="1"/>
  <c r="J13" i="1"/>
  <c r="K13" i="1" s="1"/>
  <c r="J14" i="1"/>
  <c r="J15" i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J23" i="1"/>
  <c r="K23" i="1" s="1"/>
  <c r="J24" i="1"/>
  <c r="J25" i="1"/>
  <c r="J26" i="1"/>
  <c r="J27" i="1"/>
  <c r="J28" i="1"/>
  <c r="K28" i="1" s="1"/>
  <c r="J29" i="1"/>
  <c r="J30" i="1"/>
  <c r="J31" i="1"/>
  <c r="J32" i="1"/>
  <c r="J33" i="1"/>
  <c r="K24" i="1"/>
  <c r="K27" i="1"/>
  <c r="K29" i="1"/>
  <c r="K32" i="1"/>
  <c r="K33" i="1"/>
  <c r="K22" i="1"/>
  <c r="K12" i="1"/>
  <c r="K11" i="1"/>
  <c r="K10" i="1"/>
  <c r="K15" i="1"/>
  <c r="H31" i="1"/>
  <c r="H32" i="1"/>
  <c r="H33" i="1"/>
  <c r="H27" i="1"/>
  <c r="H28" i="1"/>
  <c r="H29" i="1"/>
  <c r="H30" i="1"/>
  <c r="H10" i="1"/>
  <c r="I10" i="1" s="1"/>
  <c r="H11" i="1"/>
  <c r="H12" i="1"/>
  <c r="H13" i="1"/>
  <c r="H14" i="1"/>
  <c r="K14" i="1"/>
  <c r="H15" i="1"/>
  <c r="I15" i="1" s="1"/>
  <c r="H16" i="1"/>
  <c r="H17" i="1"/>
  <c r="H18" i="1"/>
  <c r="H19" i="1"/>
  <c r="H20" i="1"/>
  <c r="H21" i="1"/>
  <c r="H22" i="1"/>
  <c r="H23" i="1"/>
  <c r="H24" i="1"/>
  <c r="H25" i="1"/>
  <c r="K25" i="1"/>
  <c r="H26" i="1"/>
  <c r="I26" i="1" s="1"/>
  <c r="K26" i="1"/>
  <c r="H9" i="1"/>
  <c r="I29" i="1" l="1"/>
  <c r="I25" i="1"/>
  <c r="I14" i="1"/>
  <c r="I13" i="1"/>
  <c r="I22" i="1"/>
  <c r="I11" i="1"/>
  <c r="I24" i="1"/>
  <c r="I12" i="1"/>
  <c r="I18" i="1"/>
  <c r="I33" i="1"/>
  <c r="I21" i="1"/>
  <c r="I20" i="1"/>
  <c r="I23" i="1"/>
  <c r="I17" i="1"/>
  <c r="I19" i="1"/>
  <c r="I16" i="1"/>
  <c r="I32" i="1"/>
  <c r="I31" i="1"/>
  <c r="I30" i="1"/>
  <c r="I28" i="1"/>
  <c r="I27" i="1"/>
  <c r="K31" i="1"/>
  <c r="K30" i="1"/>
  <c r="I9" i="1"/>
  <c r="K34" i="1" l="1"/>
</calcChain>
</file>

<file path=xl/sharedStrings.xml><?xml version="1.0" encoding="utf-8"?>
<sst xmlns="http://schemas.openxmlformats.org/spreadsheetml/2006/main" count="65" uniqueCount="40">
  <si>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</si>
  <si>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</si>
  <si>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</si>
  <si>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</si>
  <si>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</si>
  <si>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</si>
  <si>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</si>
  <si>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</si>
  <si>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</si>
  <si>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</si>
  <si>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</t>
  </si>
  <si>
    <t>Информация о рыночных ценах за ед. изм., руб.</t>
  </si>
  <si>
    <t>Общая стоимость закупки, руб.</t>
  </si>
  <si>
    <t>ЧАСТЬ V. ОБОСНОВАНИЕ НАЧАЛЬНОЙ (МАКСИМАЛЬНОЙ) ЦЕНЫ ДОГОВОРА</t>
  </si>
  <si>
    <t>усл.</t>
  </si>
  <si>
    <t xml:space="preserve">Поверка датчиков давления МИДА-ДА </t>
  </si>
  <si>
    <t>шт.</t>
  </si>
  <si>
    <t>Термопреобразователи сопротивления платиновые и медные
рабочие (Диагностика)</t>
  </si>
  <si>
    <t xml:space="preserve">Преобразователи давления АИР-20/М2 (Корректировка) </t>
  </si>
  <si>
    <t>Поверка датчика давления Метран</t>
  </si>
  <si>
    <t xml:space="preserve">Поверка корректора объема газа СПГ-741 </t>
  </si>
  <si>
    <t xml:space="preserve">Замена клавиатуры корректора СПГ -741 </t>
  </si>
  <si>
    <t xml:space="preserve">Замена элемента питания корректора СПГ-741 </t>
  </si>
  <si>
    <t>Корректор объема газа ТС-220 (Замена элемента питания,
корректировка, надстроечная таблица)</t>
  </si>
  <si>
    <t>Счетчик BK G25 (Корректировка)</t>
  </si>
  <si>
    <t>Поверка комплекса для измерения количества газа СГ-ТК-Д-40</t>
  </si>
  <si>
    <t>Поверка комплекса для измерения количества газа СГ-ТК-Д-16</t>
  </si>
  <si>
    <t>Замена сальников роторов счетчика газа RVG G100</t>
  </si>
  <si>
    <t xml:space="preserve">Замена подшипников роторов счетчика газа RVG G100 </t>
  </si>
  <si>
    <t xml:space="preserve">Поверка счетчика газа RVG G 65 </t>
  </si>
  <si>
    <t xml:space="preserve">Замена сальников роторов счетчика газа RVG G65 </t>
  </si>
  <si>
    <t xml:space="preserve">Замена подшипников роторов счетчика газа RVG G65 </t>
  </si>
  <si>
    <t xml:space="preserve">Поверка корректора объема газа ЕК 260 </t>
  </si>
  <si>
    <t xml:space="preserve">Поверка счетчика газа RVG G 100 </t>
  </si>
  <si>
    <t xml:space="preserve">Замена сальников роторов счетчика газа RVG G160 </t>
  </si>
  <si>
    <t xml:space="preserve">Замена подшипников роторов счетчика газа RVG G160 </t>
  </si>
  <si>
    <t>Поверка счетчика газа RVG G 160</t>
  </si>
  <si>
    <t xml:space="preserve">Доставка туда </t>
  </si>
  <si>
    <t xml:space="preserve">Доставка обратно 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</si>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</sst>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4</xdr:row>
      <xdr:rowOff>914400</xdr:rowOff>
    </xdr:from>
    <xdr:to>
      <xdr:col>7</xdr:col>
      <xdr:colOff>1343025</xdr:colOff>
      <xdr:row>4</xdr:row>
      <xdr:rowOff>1362075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6</xdr:row>
      <xdr:rowOff>161925</xdr:rowOff>
    </xdr:from>
    <xdr:to>
      <xdr:col>7</xdr:col>
      <xdr:colOff>1047750</xdr:colOff>
      <xdr:row>7</xdr:row>
      <xdr:rowOff>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4</xdr:row>
      <xdr:rowOff>1057275</xdr:rowOff>
    </xdr:from>
    <xdr:to>
      <xdr:col>8</xdr:col>
      <xdr:colOff>733425</xdr:colOff>
      <xdr:row>4</xdr:row>
      <xdr:rowOff>1400175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266700</xdr:rowOff>
    </xdr:from>
    <xdr:to>
      <xdr:col>8</xdr:col>
      <xdr:colOff>866775</xdr:colOff>
      <xdr:row>7</xdr:row>
      <xdr:rowOff>0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C37" sqref="C37"/>
    </sheetView>
  </sheetViews>
  <sheetFormatPr defaultRowHeight="15" x14ac:dyDescent="0.25"/>
  <cols>
    <col min="1" max="1" width="6.5703125" customWidth="1"/>
    <col min="2" max="2" width="18.42578125" customWidth="1"/>
    <col min="5" max="5" width="17" customWidth="1"/>
    <col min="6" max="6" width="16.5703125" customWidth="1"/>
    <col min="7" max="7" width="16" customWidth="1"/>
    <col min="8" max="8" width="18.140625" customWidth="1"/>
    <col min="9" max="9" width="15.7109375" customWidth="1"/>
    <col min="10" max="10" width="16" customWidth="1"/>
    <col min="11" max="11" width="15.28515625" customWidth="1"/>
  </cols>
  <sheetData>
    <row r="1" spans="1:12" x14ac:dyDescent="0.25">
      <c r="G1" s="9" t="s">
        <v>13</v>
      </c>
      <c r="H1" s="9"/>
      <c r="I1" s="9"/>
      <c r="J1" s="9"/>
      <c r="K1" s="9"/>
    </row>
    <row r="3" spans="1:12" ht="18.75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25" customHeight="1" x14ac:dyDescent="0.25">
      <c r="A5" s="13" t="s">
        <v>1</v>
      </c>
      <c r="B5" s="13" t="s">
        <v>2</v>
      </c>
      <c r="C5" s="13" t="s">
        <v>3</v>
      </c>
      <c r="D5" s="13" t="s">
        <v>4</v>
      </c>
      <c r="E5" s="10" t="s">
        <v>11</v>
      </c>
      <c r="F5" s="11"/>
      <c r="G5" s="11"/>
      <c r="H5" s="19" t="s">
        <v>9</v>
      </c>
      <c r="I5" s="19" t="s">
        <v>8</v>
      </c>
      <c r="J5" s="14" t="s">
        <v>10</v>
      </c>
      <c r="K5" s="13" t="s">
        <v>12</v>
      </c>
      <c r="L5" s="1"/>
    </row>
    <row r="6" spans="1:12" x14ac:dyDescent="0.25">
      <c r="A6" s="13"/>
      <c r="B6" s="13"/>
      <c r="C6" s="13"/>
      <c r="D6" s="13"/>
      <c r="E6" s="16" t="s">
        <v>5</v>
      </c>
      <c r="F6" s="18" t="s">
        <v>6</v>
      </c>
      <c r="G6" s="18" t="s">
        <v>7</v>
      </c>
      <c r="H6" s="20"/>
      <c r="I6" s="20"/>
      <c r="J6" s="15"/>
      <c r="K6" s="13"/>
      <c r="L6" s="1"/>
    </row>
    <row r="7" spans="1:12" ht="48" customHeight="1" x14ac:dyDescent="0.25">
      <c r="A7" s="13"/>
      <c r="B7" s="13"/>
      <c r="C7" s="13"/>
      <c r="D7" s="13"/>
      <c r="E7" s="17"/>
      <c r="F7" s="18"/>
      <c r="G7" s="18"/>
      <c r="H7" s="21"/>
      <c r="I7" s="21"/>
      <c r="J7" s="15"/>
      <c r="K7" s="13"/>
      <c r="L7" s="1"/>
    </row>
    <row r="8" spans="1:12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6">
        <v>11</v>
      </c>
      <c r="L8" s="1"/>
    </row>
    <row r="9" spans="1:12" ht="45" x14ac:dyDescent="0.25">
      <c r="A9" s="2">
        <v>1</v>
      </c>
      <c r="B9" s="3" t="s">
        <v>15</v>
      </c>
      <c r="C9" s="2" t="s">
        <v>16</v>
      </c>
      <c r="D9" s="2">
        <v>11</v>
      </c>
      <c r="E9" s="4">
        <v>2910</v>
      </c>
      <c r="F9" s="4">
        <v>3230</v>
      </c>
      <c r="G9" s="5">
        <v>3354</v>
      </c>
      <c r="H9" s="7">
        <f>ROUND(STDEV(E9:G9),2)</f>
        <v>229.1</v>
      </c>
      <c r="I9" s="7">
        <f>ROUND(H9/J9*100,2)</f>
        <v>7.24</v>
      </c>
      <c r="J9" s="4">
        <f>(E9+F9+G9)/3</f>
        <v>3164.6666666666665</v>
      </c>
      <c r="K9" s="4">
        <f>J9*D9</f>
        <v>34811.333333333328</v>
      </c>
      <c r="L9" s="1"/>
    </row>
    <row r="10" spans="1:12" ht="105" x14ac:dyDescent="0.25">
      <c r="A10" s="8">
        <v>2</v>
      </c>
      <c r="B10" s="3" t="s">
        <v>17</v>
      </c>
      <c r="C10" s="8" t="s">
        <v>16</v>
      </c>
      <c r="D10" s="8">
        <v>11</v>
      </c>
      <c r="E10" s="4">
        <v>882</v>
      </c>
      <c r="F10" s="4">
        <v>972</v>
      </c>
      <c r="G10" s="5">
        <v>1122</v>
      </c>
      <c r="H10" s="7">
        <f t="shared" ref="H10:H26" si="0">ROUND(STDEV(E10:G10),2)</f>
        <v>121.24</v>
      </c>
      <c r="I10" s="7">
        <f t="shared" ref="I10:I33" si="1">ROUND(H10/J10*100,2)</f>
        <v>12.22</v>
      </c>
      <c r="J10" s="4">
        <f t="shared" ref="J10:J33" si="2">(E10+F10+G10)/3</f>
        <v>992</v>
      </c>
      <c r="K10" s="4">
        <f t="shared" ref="K10:K26" si="3">J10*D10</f>
        <v>10912</v>
      </c>
      <c r="L10" s="1"/>
    </row>
    <row r="11" spans="1:12" ht="60" x14ac:dyDescent="0.25">
      <c r="A11" s="8">
        <v>3</v>
      </c>
      <c r="B11" s="3" t="s">
        <v>18</v>
      </c>
      <c r="C11" s="8" t="s">
        <v>16</v>
      </c>
      <c r="D11" s="8">
        <v>10</v>
      </c>
      <c r="E11" s="4">
        <v>2910</v>
      </c>
      <c r="F11" s="4">
        <v>3230</v>
      </c>
      <c r="G11" s="5">
        <v>3354</v>
      </c>
      <c r="H11" s="7">
        <f t="shared" si="0"/>
        <v>229.1</v>
      </c>
      <c r="I11" s="7">
        <f t="shared" si="1"/>
        <v>7.24</v>
      </c>
      <c r="J11" s="4">
        <f t="shared" si="2"/>
        <v>3164.6666666666665</v>
      </c>
      <c r="K11" s="4">
        <f t="shared" si="3"/>
        <v>31646.666666666664</v>
      </c>
      <c r="L11" s="1"/>
    </row>
    <row r="12" spans="1:12" ht="30" x14ac:dyDescent="0.25">
      <c r="A12" s="8">
        <v>4</v>
      </c>
      <c r="B12" s="3" t="s">
        <v>19</v>
      </c>
      <c r="C12" s="8" t="s">
        <v>16</v>
      </c>
      <c r="D12" s="8">
        <v>1</v>
      </c>
      <c r="E12" s="4">
        <v>2910</v>
      </c>
      <c r="F12" s="4">
        <v>3230</v>
      </c>
      <c r="G12" s="5">
        <v>3354</v>
      </c>
      <c r="H12" s="7">
        <f t="shared" si="0"/>
        <v>229.1</v>
      </c>
      <c r="I12" s="7">
        <f t="shared" si="1"/>
        <v>7.24</v>
      </c>
      <c r="J12" s="4">
        <f t="shared" si="2"/>
        <v>3164.6666666666665</v>
      </c>
      <c r="K12" s="4">
        <f t="shared" si="3"/>
        <v>3164.6666666666665</v>
      </c>
      <c r="L12" s="1"/>
    </row>
    <row r="13" spans="1:12" ht="60" x14ac:dyDescent="0.25">
      <c r="A13" s="8">
        <v>5</v>
      </c>
      <c r="B13" s="3" t="s">
        <v>20</v>
      </c>
      <c r="C13" s="8" t="s">
        <v>16</v>
      </c>
      <c r="D13" s="8">
        <v>10</v>
      </c>
      <c r="E13" s="4">
        <v>7392</v>
      </c>
      <c r="F13" s="4">
        <v>7745</v>
      </c>
      <c r="G13" s="5">
        <v>8320</v>
      </c>
      <c r="H13" s="7">
        <f t="shared" si="0"/>
        <v>468.4</v>
      </c>
      <c r="I13" s="7">
        <f t="shared" si="1"/>
        <v>5.99</v>
      </c>
      <c r="J13" s="4">
        <f t="shared" si="2"/>
        <v>7819</v>
      </c>
      <c r="K13" s="4">
        <f t="shared" si="3"/>
        <v>78190</v>
      </c>
      <c r="L13" s="1"/>
    </row>
    <row r="14" spans="1:12" ht="60" x14ac:dyDescent="0.25">
      <c r="A14" s="8">
        <v>6</v>
      </c>
      <c r="B14" s="3" t="s">
        <v>21</v>
      </c>
      <c r="C14" s="8" t="s">
        <v>16</v>
      </c>
      <c r="D14" s="8">
        <v>10</v>
      </c>
      <c r="E14" s="4">
        <v>7938</v>
      </c>
      <c r="F14" s="4">
        <v>9736</v>
      </c>
      <c r="G14" s="5">
        <v>10050</v>
      </c>
      <c r="H14" s="7">
        <f t="shared" si="0"/>
        <v>1139.5899999999999</v>
      </c>
      <c r="I14" s="7">
        <f t="shared" si="1"/>
        <v>12.33</v>
      </c>
      <c r="J14" s="4">
        <f t="shared" si="2"/>
        <v>9241.3333333333339</v>
      </c>
      <c r="K14" s="4">
        <f t="shared" si="3"/>
        <v>92413.333333333343</v>
      </c>
      <c r="L14" s="1"/>
    </row>
    <row r="15" spans="1:12" ht="60" x14ac:dyDescent="0.25">
      <c r="A15" s="8">
        <v>7</v>
      </c>
      <c r="B15" s="3" t="s">
        <v>22</v>
      </c>
      <c r="C15" s="8" t="s">
        <v>16</v>
      </c>
      <c r="D15" s="8">
        <v>10</v>
      </c>
      <c r="E15" s="4">
        <v>2904</v>
      </c>
      <c r="F15" s="4">
        <v>3144</v>
      </c>
      <c r="G15" s="5">
        <v>3516</v>
      </c>
      <c r="H15" s="7">
        <f t="shared" si="0"/>
        <v>308.36</v>
      </c>
      <c r="I15" s="7">
        <f t="shared" si="1"/>
        <v>9.67</v>
      </c>
      <c r="J15" s="4">
        <f t="shared" si="2"/>
        <v>3188</v>
      </c>
      <c r="K15" s="4">
        <f t="shared" si="3"/>
        <v>31880</v>
      </c>
      <c r="L15" s="1"/>
    </row>
    <row r="16" spans="1:12" ht="105" x14ac:dyDescent="0.25">
      <c r="A16" s="8">
        <v>8</v>
      </c>
      <c r="B16" s="3" t="s">
        <v>23</v>
      </c>
      <c r="C16" s="8" t="s">
        <v>16</v>
      </c>
      <c r="D16" s="8">
        <v>3</v>
      </c>
      <c r="E16" s="4">
        <v>8946</v>
      </c>
      <c r="F16" s="4">
        <v>9840</v>
      </c>
      <c r="G16" s="5">
        <v>11316</v>
      </c>
      <c r="H16" s="7">
        <f t="shared" si="0"/>
        <v>1196.8499999999999</v>
      </c>
      <c r="I16" s="7">
        <f t="shared" si="1"/>
        <v>11.93</v>
      </c>
      <c r="J16" s="4">
        <f t="shared" si="2"/>
        <v>10034</v>
      </c>
      <c r="K16" s="4">
        <f t="shared" si="3"/>
        <v>30102</v>
      </c>
      <c r="L16" s="1"/>
    </row>
    <row r="17" spans="1:12" ht="30" x14ac:dyDescent="0.25">
      <c r="A17" s="8">
        <v>9</v>
      </c>
      <c r="B17" s="3" t="s">
        <v>24</v>
      </c>
      <c r="C17" s="8" t="s">
        <v>16</v>
      </c>
      <c r="D17" s="8">
        <v>3</v>
      </c>
      <c r="E17" s="4">
        <v>6583</v>
      </c>
      <c r="F17" s="4">
        <v>7180</v>
      </c>
      <c r="G17" s="5">
        <v>7778</v>
      </c>
      <c r="H17" s="7">
        <f t="shared" si="0"/>
        <v>597.5</v>
      </c>
      <c r="I17" s="7">
        <f t="shared" si="1"/>
        <v>8.32</v>
      </c>
      <c r="J17" s="4">
        <f t="shared" si="2"/>
        <v>7180.333333333333</v>
      </c>
      <c r="K17" s="4">
        <f t="shared" si="3"/>
        <v>21541</v>
      </c>
      <c r="L17" s="1"/>
    </row>
    <row r="18" spans="1:12" ht="75" x14ac:dyDescent="0.25">
      <c r="A18" s="8">
        <v>10</v>
      </c>
      <c r="B18" s="3" t="s">
        <v>25</v>
      </c>
      <c r="C18" s="8" t="s">
        <v>16</v>
      </c>
      <c r="D18" s="8">
        <v>3</v>
      </c>
      <c r="E18" s="4">
        <v>8316</v>
      </c>
      <c r="F18" s="4">
        <v>9150</v>
      </c>
      <c r="G18" s="5">
        <v>10524</v>
      </c>
      <c r="H18" s="7">
        <f t="shared" si="0"/>
        <v>1114.95</v>
      </c>
      <c r="I18" s="7">
        <f t="shared" si="1"/>
        <v>11.95</v>
      </c>
      <c r="J18" s="4">
        <f t="shared" si="2"/>
        <v>9330</v>
      </c>
      <c r="K18" s="4">
        <f t="shared" si="3"/>
        <v>27990</v>
      </c>
      <c r="L18" s="1"/>
    </row>
    <row r="19" spans="1:12" ht="75" x14ac:dyDescent="0.25">
      <c r="A19" s="8">
        <v>11</v>
      </c>
      <c r="B19" s="3" t="s">
        <v>26</v>
      </c>
      <c r="C19" s="8" t="s">
        <v>16</v>
      </c>
      <c r="D19" s="8">
        <v>1</v>
      </c>
      <c r="E19" s="4">
        <v>8316</v>
      </c>
      <c r="F19" s="4">
        <v>9150</v>
      </c>
      <c r="G19" s="5">
        <v>10524</v>
      </c>
      <c r="H19" s="7">
        <f t="shared" si="0"/>
        <v>1114.95</v>
      </c>
      <c r="I19" s="7">
        <f t="shared" si="1"/>
        <v>11.95</v>
      </c>
      <c r="J19" s="4">
        <f t="shared" si="2"/>
        <v>9330</v>
      </c>
      <c r="K19" s="4">
        <f t="shared" si="3"/>
        <v>9330</v>
      </c>
      <c r="L19" s="1"/>
    </row>
    <row r="20" spans="1:12" ht="45" x14ac:dyDescent="0.25">
      <c r="A20" s="8">
        <v>12</v>
      </c>
      <c r="B20" s="3" t="s">
        <v>27</v>
      </c>
      <c r="C20" s="8" t="s">
        <v>16</v>
      </c>
      <c r="D20" s="8">
        <v>5</v>
      </c>
      <c r="E20" s="4">
        <v>8732</v>
      </c>
      <c r="F20" s="4">
        <v>9609</v>
      </c>
      <c r="G20" s="5">
        <v>10750</v>
      </c>
      <c r="H20" s="7">
        <f t="shared" si="0"/>
        <v>1011.87</v>
      </c>
      <c r="I20" s="7">
        <f t="shared" si="1"/>
        <v>10.43</v>
      </c>
      <c r="J20" s="4">
        <f t="shared" si="2"/>
        <v>9697</v>
      </c>
      <c r="K20" s="4">
        <f t="shared" si="3"/>
        <v>48485</v>
      </c>
      <c r="L20" s="1"/>
    </row>
    <row r="21" spans="1:12" ht="60" x14ac:dyDescent="0.25">
      <c r="A21" s="8">
        <v>13</v>
      </c>
      <c r="B21" s="3" t="s">
        <v>28</v>
      </c>
      <c r="C21" s="8" t="s">
        <v>16</v>
      </c>
      <c r="D21" s="8">
        <v>5</v>
      </c>
      <c r="E21" s="4">
        <v>21600</v>
      </c>
      <c r="F21" s="4">
        <v>23826</v>
      </c>
      <c r="G21" s="5">
        <v>27402</v>
      </c>
      <c r="H21" s="7">
        <f t="shared" si="0"/>
        <v>2927.06</v>
      </c>
      <c r="I21" s="7">
        <f t="shared" si="1"/>
        <v>12.06</v>
      </c>
      <c r="J21" s="4">
        <f t="shared" si="2"/>
        <v>24276</v>
      </c>
      <c r="K21" s="4">
        <f t="shared" si="3"/>
        <v>121380</v>
      </c>
      <c r="L21" s="1"/>
    </row>
    <row r="22" spans="1:12" ht="30" x14ac:dyDescent="0.25">
      <c r="A22" s="8">
        <v>14</v>
      </c>
      <c r="B22" s="3" t="s">
        <v>29</v>
      </c>
      <c r="C22" s="8" t="s">
        <v>16</v>
      </c>
      <c r="D22" s="8">
        <v>3</v>
      </c>
      <c r="E22" s="4">
        <v>7623</v>
      </c>
      <c r="F22" s="4">
        <v>8312</v>
      </c>
      <c r="G22" s="5">
        <v>9472</v>
      </c>
      <c r="H22" s="7">
        <f t="shared" si="0"/>
        <v>934.44</v>
      </c>
      <c r="I22" s="7">
        <f t="shared" si="1"/>
        <v>11.03</v>
      </c>
      <c r="J22" s="4">
        <f t="shared" si="2"/>
        <v>8469</v>
      </c>
      <c r="K22" s="4">
        <f t="shared" si="3"/>
        <v>25407</v>
      </c>
      <c r="L22" s="1"/>
    </row>
    <row r="23" spans="1:12" ht="45" x14ac:dyDescent="0.25">
      <c r="A23" s="8">
        <v>15</v>
      </c>
      <c r="B23" s="3" t="s">
        <v>30</v>
      </c>
      <c r="C23" s="8" t="s">
        <v>16</v>
      </c>
      <c r="D23" s="8">
        <v>3</v>
      </c>
      <c r="E23" s="4">
        <v>8732</v>
      </c>
      <c r="F23" s="4">
        <v>9609</v>
      </c>
      <c r="G23" s="5">
        <v>10750</v>
      </c>
      <c r="H23" s="7">
        <f t="shared" si="0"/>
        <v>1011.87</v>
      </c>
      <c r="I23" s="7">
        <f t="shared" si="1"/>
        <v>10.43</v>
      </c>
      <c r="J23" s="4">
        <f t="shared" si="2"/>
        <v>9697</v>
      </c>
      <c r="K23" s="4">
        <f t="shared" si="3"/>
        <v>29091</v>
      </c>
      <c r="L23" s="1"/>
    </row>
    <row r="24" spans="1:12" ht="60" x14ac:dyDescent="0.25">
      <c r="A24" s="8">
        <v>16</v>
      </c>
      <c r="B24" s="3" t="s">
        <v>31</v>
      </c>
      <c r="C24" s="8" t="s">
        <v>16</v>
      </c>
      <c r="D24" s="8">
        <v>3</v>
      </c>
      <c r="E24" s="4">
        <v>21600</v>
      </c>
      <c r="F24" s="4">
        <v>23826</v>
      </c>
      <c r="G24" s="5">
        <v>27402</v>
      </c>
      <c r="H24" s="7">
        <f t="shared" si="0"/>
        <v>2927.06</v>
      </c>
      <c r="I24" s="7">
        <f t="shared" si="1"/>
        <v>12.06</v>
      </c>
      <c r="J24" s="4">
        <f t="shared" si="2"/>
        <v>24276</v>
      </c>
      <c r="K24" s="4">
        <f t="shared" si="3"/>
        <v>72828</v>
      </c>
      <c r="L24" s="1"/>
    </row>
    <row r="25" spans="1:12" ht="60" x14ac:dyDescent="0.25">
      <c r="A25" s="8">
        <v>17</v>
      </c>
      <c r="B25" s="3" t="s">
        <v>32</v>
      </c>
      <c r="C25" s="8" t="s">
        <v>16</v>
      </c>
      <c r="D25" s="8">
        <v>1</v>
      </c>
      <c r="E25" s="4">
        <v>7392</v>
      </c>
      <c r="F25" s="4">
        <v>8060</v>
      </c>
      <c r="G25" s="5">
        <v>8445</v>
      </c>
      <c r="H25" s="7">
        <f t="shared" si="0"/>
        <v>532.79999999999995</v>
      </c>
      <c r="I25" s="7">
        <f t="shared" si="1"/>
        <v>6.69</v>
      </c>
      <c r="J25" s="4">
        <f t="shared" si="2"/>
        <v>7965.666666666667</v>
      </c>
      <c r="K25" s="4">
        <f t="shared" si="3"/>
        <v>7965.666666666667</v>
      </c>
      <c r="L25" s="1"/>
    </row>
    <row r="26" spans="1:12" ht="60" x14ac:dyDescent="0.25">
      <c r="A26" s="8">
        <v>18</v>
      </c>
      <c r="B26" s="3" t="s">
        <v>28</v>
      </c>
      <c r="C26" s="8" t="s">
        <v>16</v>
      </c>
      <c r="D26" s="8">
        <v>5</v>
      </c>
      <c r="E26" s="4">
        <v>21600</v>
      </c>
      <c r="F26" s="4">
        <v>23826</v>
      </c>
      <c r="G26" s="5">
        <v>27402</v>
      </c>
      <c r="H26" s="7">
        <f t="shared" si="0"/>
        <v>2927.06</v>
      </c>
      <c r="I26" s="7">
        <f t="shared" si="1"/>
        <v>12.06</v>
      </c>
      <c r="J26" s="4">
        <f t="shared" si="2"/>
        <v>24276</v>
      </c>
      <c r="K26" s="4">
        <f t="shared" si="3"/>
        <v>121380</v>
      </c>
      <c r="L26" s="1"/>
    </row>
    <row r="27" spans="1:12" ht="30" x14ac:dyDescent="0.25">
      <c r="A27" s="8">
        <v>19</v>
      </c>
      <c r="B27" s="3" t="s">
        <v>33</v>
      </c>
      <c r="C27" s="8" t="s">
        <v>16</v>
      </c>
      <c r="D27" s="8">
        <v>5</v>
      </c>
      <c r="E27" s="4">
        <v>7623</v>
      </c>
      <c r="F27" s="4">
        <v>8312</v>
      </c>
      <c r="G27" s="5">
        <v>9472</v>
      </c>
      <c r="H27" s="7">
        <f>ROUND(STDEV(E27:G27),2)</f>
        <v>934.44</v>
      </c>
      <c r="I27" s="7">
        <f>ROUND(H27/J27*100,2)</f>
        <v>11.03</v>
      </c>
      <c r="J27" s="4">
        <f t="shared" si="2"/>
        <v>8469</v>
      </c>
      <c r="K27" s="4">
        <f>J27*D27</f>
        <v>42345</v>
      </c>
      <c r="L27" s="1"/>
    </row>
    <row r="28" spans="1:12" ht="45" x14ac:dyDescent="0.25">
      <c r="A28" s="8">
        <v>20</v>
      </c>
      <c r="B28" s="3" t="s">
        <v>34</v>
      </c>
      <c r="C28" s="8" t="s">
        <v>16</v>
      </c>
      <c r="D28" s="8">
        <v>2</v>
      </c>
      <c r="E28" s="4">
        <v>8732</v>
      </c>
      <c r="F28" s="4">
        <v>9609</v>
      </c>
      <c r="G28" s="5">
        <v>10750</v>
      </c>
      <c r="H28" s="7">
        <f t="shared" ref="H28:H30" si="4">ROUND(STDEV(E28:G28),2)</f>
        <v>1011.87</v>
      </c>
      <c r="I28" s="7">
        <f t="shared" si="1"/>
        <v>10.43</v>
      </c>
      <c r="J28" s="4">
        <f t="shared" si="2"/>
        <v>9697</v>
      </c>
      <c r="K28" s="4">
        <f t="shared" ref="K28:K30" si="5">J28*D28</f>
        <v>19394</v>
      </c>
      <c r="L28" s="1"/>
    </row>
    <row r="29" spans="1:12" ht="60" x14ac:dyDescent="0.25">
      <c r="A29" s="8">
        <v>21</v>
      </c>
      <c r="B29" s="3" t="s">
        <v>35</v>
      </c>
      <c r="C29" s="8" t="s">
        <v>16</v>
      </c>
      <c r="D29" s="8">
        <v>2</v>
      </c>
      <c r="E29" s="4">
        <v>21600</v>
      </c>
      <c r="F29" s="4">
        <v>23826</v>
      </c>
      <c r="G29" s="5">
        <v>27402</v>
      </c>
      <c r="H29" s="7">
        <f t="shared" si="4"/>
        <v>2927.06</v>
      </c>
      <c r="I29" s="7">
        <f t="shared" si="1"/>
        <v>12.06</v>
      </c>
      <c r="J29" s="4">
        <f t="shared" si="2"/>
        <v>24276</v>
      </c>
      <c r="K29" s="4">
        <f t="shared" si="5"/>
        <v>48552</v>
      </c>
      <c r="L29" s="1"/>
    </row>
    <row r="30" spans="1:12" ht="45" x14ac:dyDescent="0.25">
      <c r="A30" s="8">
        <v>22</v>
      </c>
      <c r="B30" s="3" t="s">
        <v>34</v>
      </c>
      <c r="C30" s="8" t="s">
        <v>16</v>
      </c>
      <c r="D30" s="8">
        <v>2</v>
      </c>
      <c r="E30" s="4">
        <v>8732</v>
      </c>
      <c r="F30" s="4">
        <v>9609</v>
      </c>
      <c r="G30" s="5">
        <v>10750</v>
      </c>
      <c r="H30" s="7">
        <f t="shared" si="4"/>
        <v>1011.87</v>
      </c>
      <c r="I30" s="7">
        <f t="shared" si="1"/>
        <v>10.43</v>
      </c>
      <c r="J30" s="4">
        <f t="shared" si="2"/>
        <v>9697</v>
      </c>
      <c r="K30" s="4">
        <f t="shared" si="5"/>
        <v>19394</v>
      </c>
      <c r="L30" s="1"/>
    </row>
    <row r="31" spans="1:12" ht="30" x14ac:dyDescent="0.25">
      <c r="A31" s="8">
        <v>23</v>
      </c>
      <c r="B31" s="3" t="s">
        <v>36</v>
      </c>
      <c r="C31" s="8" t="s">
        <v>16</v>
      </c>
      <c r="D31" s="8">
        <v>2</v>
      </c>
      <c r="E31" s="4">
        <v>7623</v>
      </c>
      <c r="F31" s="4">
        <v>8312</v>
      </c>
      <c r="G31" s="5">
        <v>9472</v>
      </c>
      <c r="H31" s="7">
        <f t="shared" ref="H31:H33" si="6">ROUND(STDEV(E31:G31),2)</f>
        <v>934.44</v>
      </c>
      <c r="I31" s="7">
        <f t="shared" si="1"/>
        <v>11.03</v>
      </c>
      <c r="J31" s="4">
        <f t="shared" si="2"/>
        <v>8469</v>
      </c>
      <c r="K31" s="4">
        <f t="shared" ref="K31:K33" si="7">J31*D31</f>
        <v>16938</v>
      </c>
    </row>
    <row r="32" spans="1:12" x14ac:dyDescent="0.25">
      <c r="A32" s="8">
        <v>24</v>
      </c>
      <c r="B32" s="3" t="s">
        <v>37</v>
      </c>
      <c r="C32" s="8" t="s">
        <v>14</v>
      </c>
      <c r="D32" s="8">
        <v>1</v>
      </c>
      <c r="E32" s="4">
        <v>18000</v>
      </c>
      <c r="F32" s="4">
        <v>20700</v>
      </c>
      <c r="G32" s="5">
        <v>19800</v>
      </c>
      <c r="H32" s="7">
        <f t="shared" si="6"/>
        <v>1374.77</v>
      </c>
      <c r="I32" s="7">
        <f t="shared" si="1"/>
        <v>7.05</v>
      </c>
      <c r="J32" s="4">
        <f t="shared" si="2"/>
        <v>19500</v>
      </c>
      <c r="K32" s="4">
        <f t="shared" si="7"/>
        <v>19500</v>
      </c>
    </row>
    <row r="33" spans="1:11" x14ac:dyDescent="0.25">
      <c r="A33" s="8">
        <v>25</v>
      </c>
      <c r="B33" s="3" t="s">
        <v>38</v>
      </c>
      <c r="C33" s="8" t="s">
        <v>14</v>
      </c>
      <c r="D33" s="8">
        <v>1</v>
      </c>
      <c r="E33" s="4">
        <v>18000</v>
      </c>
      <c r="F33" s="4">
        <v>20700</v>
      </c>
      <c r="G33" s="5">
        <v>19800</v>
      </c>
      <c r="H33" s="7">
        <f t="shared" si="6"/>
        <v>1374.77</v>
      </c>
      <c r="I33" s="7">
        <f t="shared" si="1"/>
        <v>7.05</v>
      </c>
      <c r="J33" s="4">
        <f t="shared" si="2"/>
        <v>19500</v>
      </c>
      <c r="K33" s="4">
        <f t="shared" si="7"/>
        <v>19500</v>
      </c>
    </row>
    <row r="34" spans="1:11" x14ac:dyDescent="0.25">
      <c r="J34" s="22" t="s">
        <v>39</v>
      </c>
      <c r="K34" s="23">
        <f>SUM(K9:K33)</f>
        <v>984140.66666666663</v>
      </c>
    </row>
  </sheetData>
  <mergeCells count="14">
    <mergeCell ref="G1:K1"/>
    <mergeCell ref="E5:G5"/>
    <mergeCell ref="A3:K3"/>
    <mergeCell ref="A5:A7"/>
    <mergeCell ref="B5:B7"/>
    <mergeCell ref="C5:C7"/>
    <mergeCell ref="D5:D7"/>
    <mergeCell ref="J5:J7"/>
    <mergeCell ref="K5:K7"/>
    <mergeCell ref="E6:E7"/>
    <mergeCell ref="F6:F7"/>
    <mergeCell ref="H5:H7"/>
    <mergeCell ref="I5:I7"/>
    <mergeCell ref="G6:G7"/>
  </mergeCells>
  <hyperlinks>
    <hyperlink ref="J5" location="_ftn1" display="_ftn1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2025-06-17T09:23:33Z</dcterms:modified>
</cp:coreProperties>
</file>