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5280" yWindow="-75" windowWidth="20745" windowHeight="12630"/>
  </bookViews>
  <sheets>
    <sheet name="Моющие и чистящие средства" sheetId="23" r:id="rId1"/>
  </sheets>
  <definedNames>
    <definedName name="_xlnm.Print_Area" localSheetId="0">'Моющие и чистящие средства'!$A$1:$N$19</definedName>
  </definedNames>
  <calcPr calcId="144525"/>
</workbook>
</file>

<file path=xl/calcChain.xml><?xml version="1.0" encoding="utf-8"?>
<calcChain xmlns="http://schemas.openxmlformats.org/spreadsheetml/2006/main">
  <c r="K10" i="23" l="1"/>
  <c r="L10" i="23" s="1"/>
  <c r="M10" i="23" s="1"/>
  <c r="N10" i="23" s="1"/>
  <c r="O10" i="23" s="1"/>
  <c r="K11" i="23"/>
  <c r="L11" i="23" s="1"/>
  <c r="M11" i="23" s="1"/>
  <c r="K12" i="23"/>
  <c r="L12" i="23" s="1"/>
  <c r="M12" i="23" s="1"/>
  <c r="N12" i="23" s="1"/>
  <c r="O12" i="23" s="1"/>
  <c r="V13" i="23"/>
  <c r="N11" i="23" l="1"/>
  <c r="O11" i="23" s="1"/>
  <c r="I11" i="23" l="1"/>
  <c r="J11" i="23" s="1"/>
  <c r="I10" i="23"/>
  <c r="J10" i="23" s="1"/>
  <c r="I12" i="23"/>
  <c r="J12" i="23" s="1"/>
  <c r="K9" i="23"/>
  <c r="L9" i="23" s="1"/>
  <c r="L13" i="23" s="1"/>
  <c r="I9" i="23"/>
  <c r="J9" i="23" s="1"/>
  <c r="M9" i="23" l="1"/>
  <c r="M13" i="23"/>
  <c r="N9" i="23" l="1"/>
  <c r="N13" i="23" s="1"/>
  <c r="O9" i="23" l="1"/>
  <c r="O13" i="23" s="1"/>
</calcChain>
</file>

<file path=xl/sharedStrings.xml><?xml version="1.0" encoding="utf-8"?>
<sst xmlns="http://schemas.openxmlformats.org/spreadsheetml/2006/main" count="47" uniqueCount="41">
  <si>
    <t>№</t>
  </si>
  <si>
    <t>Наименование предмета контракта</t>
  </si>
  <si>
    <t>Ед. изм</t>
  </si>
  <si>
    <t>Кол-во</t>
  </si>
  <si>
    <t>Коммерческие предложения (руб./ед.изм.)</t>
  </si>
  <si>
    <t xml:space="preserve">Средняя арифметическая цена за единицу     &lt;ц&gt; </t>
  </si>
  <si>
    <t>Среднее квадратичное отклонение</t>
  </si>
  <si>
    <t>Цена за единицу изм. (руб.)</t>
  </si>
  <si>
    <t>Цена за единицу изм. с округлением (вниз) до сотых долей после запятой (руб.)</t>
  </si>
  <si>
    <t xml:space="preserve">                                                                                                                                 </t>
  </si>
  <si>
    <t xml:space="preserve">Поставщик №1 </t>
  </si>
  <si>
    <t>Поставщик №2</t>
  </si>
  <si>
    <t xml:space="preserve">Поставщик №3 </t>
  </si>
  <si>
    <t>шт</t>
  </si>
  <si>
    <t>Наименование закупки (предмет договора)</t>
  </si>
  <si>
    <t>Используемый метод определения НМЦ</t>
  </si>
  <si>
    <t>Метод сопоставимых рыночных цен (анализа рынка)</t>
  </si>
  <si>
    <t>Срок поставки (выполнения работ, оказания услуг)</t>
  </si>
  <si>
    <t>Расчет НМЦ</t>
  </si>
  <si>
    <t>Информация о запросах ценовых предложений (коммерческих предложений)</t>
  </si>
  <si>
    <t xml:space="preserve">Работник подразделения,
ответственного за расчет НМЦ:
</t>
  </si>
  <si>
    <t>(должность)</t>
  </si>
  <si>
    <t>(подпись/расшифровка подписи)</t>
  </si>
  <si>
    <t>ЧАСТЬ III. ОБОСНОВАНИЕ НАЧАЛЬНОЙ (МАКСИМАЛЬНОЙ) ЦЕНЫ ДОГОВОРА</t>
  </si>
  <si>
    <t>Однородность совокупности значений выявленных цен, используемых в расчете Н(М)ЦД, ЦДЕП</t>
  </si>
  <si>
    <t>Н(М)ЦД, ЦДЕП, определяемая методом сопоставимых рыночных цен (анализа рынка)*</t>
  </si>
  <si>
    <r>
      <rPr>
        <b/>
        <sz val="10"/>
        <color indexed="8"/>
        <rFont val="Times New Roman"/>
        <family val="1"/>
        <charset val="204"/>
      </rPr>
      <t>Расчет Н(М)ЦД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</si>
  <si>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Н(М)Ц, за единицу (руб.)  с НДС</t>
  </si>
  <si>
    <t xml:space="preserve">ОКПД 2 </t>
  </si>
  <si>
    <t xml:space="preserve">Н(М)Ц, за единицу (руб.)   </t>
  </si>
  <si>
    <t>Монитор тип1</t>
  </si>
  <si>
    <t>26.20.17.110</t>
  </si>
  <si>
    <t>Монитор тип2</t>
  </si>
  <si>
    <t>Монитор тип3</t>
  </si>
  <si>
    <t>Монитор тип4</t>
  </si>
  <si>
    <t xml:space="preserve">Итого НМЦД устанавливается в размере: 79 001,98 рублей                 
</t>
  </si>
  <si>
    <t>Начальник ОИТ</t>
  </si>
  <si>
    <t>Тлеуов И.К. /_____________/</t>
  </si>
  <si>
    <t>Поставка мониторов</t>
  </si>
  <si>
    <t>до 31 декабря 2025г.</t>
  </si>
  <si>
    <t xml:space="preserve">Дата подготовки обоснования НМЦ  10.06.2025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</si>
</sst>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5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5" fillId="0" borderId="0" xfId="0" applyFont="1"/>
    <xf numFmtId="0" fontId="4" fillId="0" borderId="0" xfId="0" applyFont="1" applyFill="1" applyAlignment="1" applyProtection="1">
      <alignment vertical="center"/>
      <protection locked="0"/>
    </xf>
    <xf numFmtId="4" fontId="5" fillId="0" borderId="0" xfId="0" applyNumberFormat="1" applyFont="1"/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4" fontId="8" fillId="0" borderId="0" xfId="0" applyNumberFormat="1" applyFont="1" applyBorder="1" applyAlignment="1">
      <alignment horizontal="center" vertical="center"/>
    </xf>
    <xf numFmtId="4" fontId="0" fillId="3" borderId="0" xfId="0" applyNumberFormat="1" applyFill="1" applyAlignment="1">
      <alignment horizontal="center"/>
    </xf>
    <xf numFmtId="0" fontId="6" fillId="2" borderId="8" xfId="0" applyFont="1" applyFill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/>
    </xf>
    <xf numFmtId="4" fontId="5" fillId="0" borderId="0" xfId="0" applyNumberFormat="1" applyFont="1" applyBorder="1"/>
    <xf numFmtId="0" fontId="5" fillId="0" borderId="0" xfId="0" applyFont="1" applyBorder="1"/>
    <xf numFmtId="4" fontId="0" fillId="3" borderId="0" xfId="0" applyNumberForma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 applyFill="1" applyAlignment="1" applyProtection="1">
      <alignment vertical="center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" fontId="11" fillId="2" borderId="5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vertical="center"/>
    </xf>
    <xf numFmtId="2" fontId="8" fillId="2" borderId="0" xfId="0" applyNumberFormat="1" applyFont="1" applyFill="1" applyBorder="1" applyAlignment="1">
      <alignment vertical="center"/>
    </xf>
    <xf numFmtId="2" fontId="8" fillId="2" borderId="0" xfId="0" applyNumberFormat="1" applyFont="1" applyFill="1" applyAlignment="1">
      <alignment vertical="center"/>
    </xf>
    <xf numFmtId="4" fontId="7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7" fillId="0" borderId="0" xfId="0" applyFont="1"/>
    <xf numFmtId="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/>
    <xf numFmtId="4" fontId="4" fillId="0" borderId="0" xfId="0" applyNumberFormat="1" applyFont="1" applyAlignment="1" applyProtection="1">
      <alignment wrapText="1"/>
      <protection locked="0"/>
    </xf>
    <xf numFmtId="4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" fillId="2" borderId="11" xfId="0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4" fontId="6" fillId="2" borderId="11" xfId="0" applyNumberFormat="1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4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/>
    <xf numFmtId="0" fontId="2" fillId="0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7</xdr:row>
      <xdr:rowOff>923925</xdr:rowOff>
    </xdr:from>
    <xdr:to>
      <xdr:col>9</xdr:col>
      <xdr:colOff>1019175</xdr:colOff>
      <xdr:row>7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212407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</xdr:colOff>
      <xdr:row>7</xdr:row>
      <xdr:rowOff>1600200</xdr:rowOff>
    </xdr:from>
    <xdr:to>
      <xdr:col>10</xdr:col>
      <xdr:colOff>1504950</xdr:colOff>
      <xdr:row>7</xdr:row>
      <xdr:rowOff>1962150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280035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266700</xdr:colOff>
      <xdr:row>7</xdr:row>
      <xdr:rowOff>1400175</xdr:rowOff>
    </xdr:from>
    <xdr:to>
      <xdr:col>10</xdr:col>
      <xdr:colOff>419100</xdr:colOff>
      <xdr:row>7</xdr:row>
      <xdr:rowOff>1628775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260032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9"/>
  <sheetViews>
    <sheetView tabSelected="1" view="pageBreakPreview" topLeftCell="A4" zoomScale="85" zoomScaleNormal="112" zoomScaleSheetLayoutView="85" workbookViewId="0">
      <selection activeCell="A16" sqref="A16:O16"/>
    </sheetView>
  </sheetViews>
  <sheetFormatPr defaultRowHeight="12.75" x14ac:dyDescent="0.2"/>
  <cols>
    <col min="1" max="1" width="6.140625" style="1" customWidth="1"/>
    <col min="2" max="2" width="54" style="1" customWidth="1"/>
    <col min="3" max="3" width="15.5703125" style="24" customWidth="1"/>
    <col min="4" max="4" width="9.42578125" style="1" customWidth="1"/>
    <col min="5" max="5" width="6.85546875" style="1" customWidth="1"/>
    <col min="6" max="6" width="16.7109375" style="3" customWidth="1"/>
    <col min="7" max="7" width="15.7109375" style="3" customWidth="1"/>
    <col min="8" max="8" width="16.85546875" style="1" customWidth="1"/>
    <col min="9" max="9" width="15.5703125" style="1" customWidth="1"/>
    <col min="10" max="10" width="15.42578125" style="1" customWidth="1"/>
    <col min="11" max="11" width="22.7109375" style="1" customWidth="1"/>
    <col min="12" max="12" width="20.85546875" style="3" customWidth="1"/>
    <col min="13" max="13" width="15.140625" style="1" customWidth="1"/>
    <col min="14" max="14" width="15.85546875" style="1" customWidth="1"/>
    <col min="15" max="15" width="15.7109375" style="3" hidden="1" customWidth="1"/>
    <col min="16" max="20" width="15.7109375" style="12" customWidth="1"/>
    <col min="21" max="21" width="13" style="12" hidden="1" customWidth="1"/>
    <col min="22" max="22" width="12.42578125" style="13" hidden="1" customWidth="1"/>
    <col min="23" max="23" width="9.140625" style="13" hidden="1" customWidth="1"/>
    <col min="24" max="24" width="14.7109375" style="12" hidden="1" customWidth="1"/>
    <col min="25" max="25" width="9.140625" style="13" customWidth="1"/>
    <col min="26" max="33" width="9.140625" style="13"/>
    <col min="34" max="16384" width="9.140625" style="1"/>
  </cols>
  <sheetData>
    <row r="1" spans="1:23" ht="16.5" customHeight="1" x14ac:dyDescent="0.2">
      <c r="F1" s="18" t="s">
        <v>23</v>
      </c>
      <c r="K1" s="61" t="s">
        <v>9</v>
      </c>
      <c r="L1" s="62"/>
      <c r="M1" s="62"/>
      <c r="N1" s="62"/>
    </row>
    <row r="2" spans="1:23" ht="20.25" customHeight="1" x14ac:dyDescent="0.2">
      <c r="A2" s="4"/>
      <c r="B2" s="15" t="s">
        <v>14</v>
      </c>
      <c r="C2" s="4"/>
      <c r="D2" s="4"/>
      <c r="E2" s="69" t="s">
        <v>38</v>
      </c>
      <c r="F2" s="69"/>
      <c r="G2" s="69"/>
      <c r="H2" s="69"/>
      <c r="I2" s="69"/>
      <c r="J2" s="69"/>
      <c r="K2" s="69"/>
      <c r="L2" s="69"/>
      <c r="M2" s="69"/>
      <c r="N2" s="69"/>
    </row>
    <row r="3" spans="1:23" ht="21" customHeight="1" x14ac:dyDescent="0.2">
      <c r="A3" s="4"/>
      <c r="B3" s="15" t="s">
        <v>15</v>
      </c>
      <c r="C3" s="4"/>
      <c r="D3" s="4"/>
      <c r="E3" s="69" t="s">
        <v>16</v>
      </c>
      <c r="F3" s="69"/>
      <c r="G3" s="69"/>
      <c r="H3" s="69"/>
      <c r="I3" s="69"/>
      <c r="J3" s="69"/>
      <c r="K3" s="69"/>
      <c r="L3" s="69"/>
      <c r="M3" s="69"/>
      <c r="N3" s="69"/>
    </row>
    <row r="4" spans="1:23" ht="33.75" customHeight="1" x14ac:dyDescent="0.2">
      <c r="A4" s="4"/>
      <c r="B4" s="15" t="s">
        <v>17</v>
      </c>
      <c r="C4" s="4"/>
      <c r="D4" s="4"/>
      <c r="E4" s="70" t="s">
        <v>39</v>
      </c>
      <c r="F4" s="70"/>
      <c r="G4" s="70"/>
      <c r="H4" s="70"/>
      <c r="I4" s="70"/>
      <c r="J4" s="70"/>
      <c r="K4" s="70"/>
      <c r="L4" s="70"/>
      <c r="M4" s="70"/>
      <c r="N4" s="70"/>
    </row>
    <row r="5" spans="1:23" ht="22.5" customHeight="1" x14ac:dyDescent="0.2">
      <c r="A5" s="69" t="s">
        <v>18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23" ht="39" customHeight="1" x14ac:dyDescent="0.2">
      <c r="A6" s="4"/>
      <c r="B6" s="15" t="s">
        <v>19</v>
      </c>
      <c r="C6" s="4"/>
      <c r="D6" s="4"/>
      <c r="E6" s="4"/>
      <c r="F6" s="5"/>
      <c r="G6" s="5"/>
      <c r="H6" s="4"/>
      <c r="I6" s="4"/>
      <c r="J6" s="4"/>
      <c r="K6" s="4"/>
      <c r="L6" s="5"/>
      <c r="M6" s="4"/>
      <c r="N6" s="4"/>
    </row>
    <row r="7" spans="1:23" ht="39" customHeight="1" x14ac:dyDescent="0.2">
      <c r="A7" s="63" t="s">
        <v>0</v>
      </c>
      <c r="B7" s="65" t="s">
        <v>1</v>
      </c>
      <c r="C7" s="25"/>
      <c r="D7" s="65" t="s">
        <v>2</v>
      </c>
      <c r="E7" s="65" t="s">
        <v>3</v>
      </c>
      <c r="F7" s="65" t="s">
        <v>4</v>
      </c>
      <c r="G7" s="65"/>
      <c r="H7" s="65"/>
      <c r="I7" s="67" t="s">
        <v>24</v>
      </c>
      <c r="J7" s="67"/>
      <c r="K7" s="68" t="s">
        <v>25</v>
      </c>
      <c r="L7" s="68"/>
      <c r="M7" s="68"/>
      <c r="N7" s="68"/>
    </row>
    <row r="8" spans="1:23" ht="159" customHeight="1" thickBot="1" x14ac:dyDescent="0.25">
      <c r="A8" s="64"/>
      <c r="B8" s="66"/>
      <c r="C8" s="55" t="s">
        <v>28</v>
      </c>
      <c r="D8" s="66"/>
      <c r="E8" s="66"/>
      <c r="F8" s="56" t="s">
        <v>10</v>
      </c>
      <c r="G8" s="56" t="s">
        <v>11</v>
      </c>
      <c r="H8" s="55" t="s">
        <v>12</v>
      </c>
      <c r="I8" s="57" t="s">
        <v>5</v>
      </c>
      <c r="J8" s="57" t="s">
        <v>6</v>
      </c>
      <c r="K8" s="58" t="s">
        <v>26</v>
      </c>
      <c r="L8" s="59" t="s">
        <v>7</v>
      </c>
      <c r="M8" s="60" t="s">
        <v>8</v>
      </c>
      <c r="N8" s="60" t="s">
        <v>29</v>
      </c>
      <c r="O8" s="10" t="s">
        <v>27</v>
      </c>
      <c r="P8" s="7"/>
      <c r="Q8" s="7"/>
      <c r="R8" s="7"/>
      <c r="S8" s="7"/>
      <c r="T8" s="7"/>
      <c r="U8" s="7"/>
    </row>
    <row r="9" spans="1:23" ht="25.5" customHeight="1" x14ac:dyDescent="0.25">
      <c r="A9" s="29">
        <v>1</v>
      </c>
      <c r="B9" s="83" t="s">
        <v>30</v>
      </c>
      <c r="C9" s="84" t="s">
        <v>31</v>
      </c>
      <c r="D9" s="27" t="s">
        <v>13</v>
      </c>
      <c r="E9" s="23">
        <v>1</v>
      </c>
      <c r="F9" s="79">
        <v>18500</v>
      </c>
      <c r="G9" s="80">
        <v>19075</v>
      </c>
      <c r="H9" s="81">
        <v>19664</v>
      </c>
      <c r="I9" s="26">
        <f>AVERAGE(F9:H9)</f>
        <v>19079.666666666668</v>
      </c>
      <c r="J9" s="20">
        <f t="shared" ref="J9:J12" si="0">SQRT(((SUM((POWER(H9-I9,2)),(POWER(G9-I9,2)),(POWER(F9-I9,2)))/(COLUMNS(F9:H9)-1))))</f>
        <v>582.01403190415726</v>
      </c>
      <c r="K9" s="21">
        <f t="shared" ref="K9:K12" si="1">((E9/3)*(SUM(F9:H9)))</f>
        <v>19079.666666666664</v>
      </c>
      <c r="L9" s="22">
        <f t="shared" ref="L9:L12" si="2">K9/E9</f>
        <v>19079.666666666664</v>
      </c>
      <c r="M9" s="21">
        <f t="shared" ref="M9:M12" si="3">ROUNDDOWN(L9,2)</f>
        <v>19079.66</v>
      </c>
      <c r="N9" s="22">
        <f t="shared" ref="N9:N12" si="4">M9*E9</f>
        <v>19079.66</v>
      </c>
      <c r="O9" s="11">
        <f>N9*W9</f>
        <v>22895.592000000001</v>
      </c>
      <c r="P9" s="8"/>
      <c r="Q9" s="8"/>
      <c r="R9" s="8"/>
      <c r="S9" s="8"/>
      <c r="T9" s="8"/>
      <c r="U9" s="8"/>
      <c r="V9" s="16">
        <v>120.97</v>
      </c>
      <c r="W9" s="6">
        <v>1.2</v>
      </c>
    </row>
    <row r="10" spans="1:23" ht="34.5" customHeight="1" x14ac:dyDescent="0.25">
      <c r="A10" s="29">
        <v>2</v>
      </c>
      <c r="B10" s="83" t="s">
        <v>32</v>
      </c>
      <c r="C10" s="84" t="s">
        <v>31</v>
      </c>
      <c r="D10" s="27" t="s">
        <v>13</v>
      </c>
      <c r="E10" s="23">
        <v>1</v>
      </c>
      <c r="F10" s="79">
        <v>15000</v>
      </c>
      <c r="G10" s="80">
        <v>15467</v>
      </c>
      <c r="H10" s="81">
        <v>15945</v>
      </c>
      <c r="I10" s="26">
        <f>AVERAGE(F10:H10)</f>
        <v>15470.666666666666</v>
      </c>
      <c r="J10" s="20">
        <f t="shared" si="0"/>
        <v>472.5106700735268</v>
      </c>
      <c r="K10" s="21">
        <f>((E10/3)*(SUM(F10:H10)))</f>
        <v>15470.666666666666</v>
      </c>
      <c r="L10" s="22">
        <f t="shared" si="2"/>
        <v>15470.666666666666</v>
      </c>
      <c r="M10" s="21">
        <f t="shared" si="3"/>
        <v>15470.66</v>
      </c>
      <c r="N10" s="22">
        <f t="shared" si="4"/>
        <v>15470.66</v>
      </c>
      <c r="O10" s="11">
        <f t="shared" ref="O10:O12" si="5">N10*W10</f>
        <v>18564.791999999998</v>
      </c>
      <c r="P10" s="8"/>
      <c r="Q10" s="8"/>
      <c r="R10" s="8"/>
      <c r="S10" s="8"/>
      <c r="T10" s="8"/>
      <c r="U10" s="8"/>
      <c r="V10" s="17">
        <v>1079.23</v>
      </c>
      <c r="W10" s="6">
        <v>1.2</v>
      </c>
    </row>
    <row r="11" spans="1:23" ht="27.75" customHeight="1" x14ac:dyDescent="0.25">
      <c r="A11" s="29">
        <v>3</v>
      </c>
      <c r="B11" s="83" t="s">
        <v>33</v>
      </c>
      <c r="C11" s="84" t="s">
        <v>31</v>
      </c>
      <c r="D11" s="27" t="s">
        <v>13</v>
      </c>
      <c r="E11" s="23">
        <v>1</v>
      </c>
      <c r="F11" s="79">
        <v>19000</v>
      </c>
      <c r="G11" s="82">
        <v>19591</v>
      </c>
      <c r="H11" s="81">
        <v>20196</v>
      </c>
      <c r="I11" s="26">
        <f t="shared" ref="I11:I12" si="6">AVERAGE(F11:H11)</f>
        <v>19595.666666666668</v>
      </c>
      <c r="J11" s="20">
        <f>SQRT(((SUM((POWER(H10-I11,2)),(POWER(G11-I11,2)),(POWER(F11-I11,2)))/(COLUMNS(F11:H11)-1))))</f>
        <v>2615.5503882229718</v>
      </c>
      <c r="K11" s="21">
        <f t="shared" si="1"/>
        <v>19595.666666666664</v>
      </c>
      <c r="L11" s="22">
        <f t="shared" si="2"/>
        <v>19595.666666666664</v>
      </c>
      <c r="M11" s="21">
        <f t="shared" si="3"/>
        <v>19595.66</v>
      </c>
      <c r="N11" s="22">
        <f>M11*E11</f>
        <v>19595.66</v>
      </c>
      <c r="O11" s="11">
        <f t="shared" si="5"/>
        <v>23514.791999999998</v>
      </c>
      <c r="P11" s="8"/>
      <c r="Q11" s="8"/>
      <c r="R11" s="8"/>
      <c r="S11" s="8"/>
      <c r="T11" s="8"/>
      <c r="U11" s="8"/>
      <c r="V11" s="17">
        <v>52.12</v>
      </c>
      <c r="W11" s="6">
        <v>1.2</v>
      </c>
    </row>
    <row r="12" spans="1:23" ht="28.5" customHeight="1" x14ac:dyDescent="0.25">
      <c r="A12" s="29">
        <v>4</v>
      </c>
      <c r="B12" s="83" t="s">
        <v>34</v>
      </c>
      <c r="C12" s="84" t="s">
        <v>31</v>
      </c>
      <c r="D12" s="27" t="s">
        <v>13</v>
      </c>
      <c r="E12" s="23">
        <v>1</v>
      </c>
      <c r="F12" s="79">
        <v>24100</v>
      </c>
      <c r="G12" s="82">
        <v>24850</v>
      </c>
      <c r="H12" s="81">
        <v>25618</v>
      </c>
      <c r="I12" s="26">
        <f t="shared" si="6"/>
        <v>24856</v>
      </c>
      <c r="J12" s="20">
        <f t="shared" si="0"/>
        <v>759.0177863528628</v>
      </c>
      <c r="K12" s="21">
        <f t="shared" si="1"/>
        <v>24856</v>
      </c>
      <c r="L12" s="22">
        <f t="shared" si="2"/>
        <v>24856</v>
      </c>
      <c r="M12" s="21">
        <f t="shared" si="3"/>
        <v>24856</v>
      </c>
      <c r="N12" s="22">
        <f t="shared" si="4"/>
        <v>24856</v>
      </c>
      <c r="O12" s="11">
        <f t="shared" si="5"/>
        <v>29827.199999999997</v>
      </c>
      <c r="P12" s="8"/>
      <c r="Q12" s="8"/>
      <c r="R12" s="8"/>
      <c r="S12" s="8"/>
      <c r="T12" s="8"/>
      <c r="U12" s="8"/>
      <c r="V12" s="17">
        <v>89.11</v>
      </c>
      <c r="W12" s="6">
        <v>1.2</v>
      </c>
    </row>
    <row r="13" spans="1:23" ht="15.75" thickBot="1" x14ac:dyDescent="0.3">
      <c r="A13" s="30"/>
      <c r="B13" s="31"/>
      <c r="C13" s="31"/>
      <c r="D13" s="32"/>
      <c r="E13" s="33"/>
      <c r="F13" s="34"/>
      <c r="G13" s="34"/>
      <c r="H13" s="35"/>
      <c r="I13" s="36"/>
      <c r="J13" s="37"/>
      <c r="K13" s="38"/>
      <c r="L13" s="39">
        <f>SUM(L9:L12)</f>
        <v>79002</v>
      </c>
      <c r="M13" s="38">
        <f t="shared" ref="M13" si="7">ROUNDDOWN(L13,2)</f>
        <v>79002</v>
      </c>
      <c r="N13" s="39">
        <f>SUM(N9:N12)</f>
        <v>79001.98</v>
      </c>
      <c r="O13" s="40">
        <f>SUM(O9:O12)</f>
        <v>94802.375999999989</v>
      </c>
      <c r="V13" s="9">
        <f>SUM(V9:V12)</f>
        <v>1341.4299999999998</v>
      </c>
      <c r="W13" s="6">
        <v>1.2</v>
      </c>
    </row>
    <row r="14" spans="1:23" ht="20.25" customHeight="1" thickBot="1" x14ac:dyDescent="0.3">
      <c r="A14" s="73"/>
      <c r="B14" s="73"/>
      <c r="C14" s="73"/>
      <c r="D14" s="73"/>
      <c r="E14" s="73"/>
      <c r="F14" s="73"/>
      <c r="G14" s="73"/>
      <c r="H14" s="73"/>
      <c r="I14" s="28"/>
      <c r="J14" s="41"/>
      <c r="K14" s="41"/>
      <c r="L14" s="42"/>
      <c r="M14" s="43"/>
      <c r="N14" s="44"/>
      <c r="O14" s="45"/>
      <c r="V14" s="14"/>
      <c r="W14" s="6">
        <v>1.2</v>
      </c>
    </row>
    <row r="15" spans="1:23" ht="37.5" customHeight="1" x14ac:dyDescent="0.25">
      <c r="A15" s="71" t="s">
        <v>35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V15" s="14"/>
    </row>
    <row r="16" spans="1:23" ht="14.25" x14ac:dyDescent="0.2">
      <c r="A16" s="75" t="s">
        <v>40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</row>
    <row r="17" spans="1:15" ht="18" customHeight="1" x14ac:dyDescent="0.25">
      <c r="A17" s="46"/>
      <c r="B17" s="76" t="s">
        <v>20</v>
      </c>
      <c r="C17" s="47"/>
      <c r="D17" s="48"/>
      <c r="E17" s="78" t="s">
        <v>36</v>
      </c>
      <c r="F17" s="78"/>
      <c r="G17" s="49"/>
      <c r="H17" s="78" t="s">
        <v>37</v>
      </c>
      <c r="I17" s="78"/>
      <c r="J17" s="78"/>
      <c r="K17" s="48"/>
      <c r="L17" s="45"/>
      <c r="M17" s="48"/>
      <c r="N17" s="48"/>
      <c r="O17" s="45"/>
    </row>
    <row r="18" spans="1:15" ht="19.5" customHeight="1" x14ac:dyDescent="0.25">
      <c r="A18" s="46"/>
      <c r="B18" s="77"/>
      <c r="C18" s="50"/>
      <c r="D18" s="48"/>
      <c r="E18" s="78" t="s">
        <v>21</v>
      </c>
      <c r="F18" s="78"/>
      <c r="G18" s="49"/>
      <c r="H18" s="78" t="s">
        <v>22</v>
      </c>
      <c r="I18" s="78"/>
      <c r="J18" s="78"/>
      <c r="K18" s="48"/>
      <c r="L18" s="45"/>
      <c r="M18" s="48"/>
      <c r="N18" s="48"/>
      <c r="O18" s="45"/>
    </row>
    <row r="19" spans="1:15" ht="15" x14ac:dyDescent="0.25">
      <c r="A19" s="74"/>
      <c r="B19" s="74"/>
      <c r="C19" s="74"/>
      <c r="D19" s="74"/>
      <c r="E19" s="51"/>
      <c r="F19" s="52"/>
      <c r="G19" s="53"/>
      <c r="H19" s="54"/>
      <c r="I19" s="2"/>
      <c r="J19" s="2"/>
      <c r="K19" s="2"/>
      <c r="L19" s="19"/>
      <c r="M19" s="2"/>
      <c r="N19" s="2"/>
      <c r="O19" s="45"/>
    </row>
  </sheetData>
  <mergeCells count="21">
    <mergeCell ref="A15:O15"/>
    <mergeCell ref="A14:H14"/>
    <mergeCell ref="A19:D19"/>
    <mergeCell ref="A16:O16"/>
    <mergeCell ref="B17:B18"/>
    <mergeCell ref="E17:F17"/>
    <mergeCell ref="H17:J17"/>
    <mergeCell ref="E18:F18"/>
    <mergeCell ref="H18:J18"/>
    <mergeCell ref="K1:N1"/>
    <mergeCell ref="A7:A8"/>
    <mergeCell ref="B7:B8"/>
    <mergeCell ref="D7:D8"/>
    <mergeCell ref="E7:E8"/>
    <mergeCell ref="F7:H7"/>
    <mergeCell ref="I7:J7"/>
    <mergeCell ref="K7:N7"/>
    <mergeCell ref="E2:N2"/>
    <mergeCell ref="E3:N3"/>
    <mergeCell ref="E4:N4"/>
    <mergeCell ref="A5:N5"/>
  </mergeCells>
  <pageMargins left="0.16" right="0.16" top="0.32" bottom="0.24" header="0.22" footer="0.19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Моющие и чистящие средства</vt:lpstr>
      <vt:lpstr>'Моющие и чистящие средства'!Область_печати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Тлеуов И.К.</cp:lastModifiedBy>
  <cp:lastPrinted>2024-09-20T05:42:39Z</cp:lastPrinted>
  <dcterms:created xsi:type="dcterms:W3CDTF">2014-01-28T13:50:42Z</dcterms:created>
  <dcterms:modified xsi:type="dcterms:W3CDTF">2025-06-10T12:12:46Z</dcterms:modified>
</cp:coreProperties>
</file>