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eremin\AppData\Roaming\1C\1cv8\958fba1f-0df6-4c04-ac3b-c9fcd4e7c562\00000000-0000-0000-0000-000000000000\App\"/>
    </mc:Choice>
  </mc:AlternateContent>
  <xr:revisionPtr revIDLastSave="0" documentId="13_ncr:1_{9DC80A5A-96EA-4EEC-9666-9D3CA91180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2 - НМЦД" sheetId="5" r:id="rId1"/>
  </sheets>
  <definedNames>
    <definedName name="_xlnm._FilterDatabase" localSheetId="0" hidden="1">'Расчет 2 - НМЦД'!$B$3:$F$7</definedName>
    <definedName name="_xlnm.Print_Area" localSheetId="0">'Расчет 2 - НМЦД'!$A$1:$N$11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5" l="1"/>
  <c r="I5" i="5"/>
  <c r="G5" i="5"/>
  <c r="J6" i="5" l="1"/>
  <c r="K6" i="5"/>
  <c r="L6" i="5" l="1"/>
  <c r="M6" i="5" l="1"/>
  <c r="M8" i="5" s="1"/>
</calcChain>
</file>

<file path=xl/sharedStrings.xml><?xml version="1.0" encoding="utf-8"?>
<sst xmlns="http://schemas.openxmlformats.org/spreadsheetml/2006/main" count="20" uniqueCount="20">
  <si>
    <t xml:space="preserve">Кол-во </t>
  </si>
  <si>
    <t>№ п/п</t>
  </si>
  <si>
    <t>НМЦД</t>
  </si>
  <si>
    <r>
      <t xml:space="preserve">Источники ценовой информации - ИЦИ </t>
    </r>
    <r>
      <rPr>
        <i/>
        <sz val="12"/>
        <color indexed="10"/>
        <rFont val="Arial Narrow"/>
        <family val="2"/>
        <charset val="204"/>
      </rPr>
      <t xml:space="preserve">(должно быть </t>
    </r>
    <r>
      <rPr>
        <sz val="12"/>
        <color indexed="10"/>
        <rFont val="Arial Narrow"/>
        <family val="2"/>
        <charset val="204"/>
      </rPr>
      <t>≥</t>
    </r>
    <r>
      <rPr>
        <i/>
        <sz val="12"/>
        <color indexed="10"/>
        <rFont val="Arial Narrow"/>
        <family val="2"/>
        <charset val="204"/>
      </rPr>
      <t xml:space="preserve"> 3 штук)</t>
    </r>
  </si>
  <si>
    <t>№ 2</t>
  </si>
  <si>
    <t>№ 1</t>
  </si>
  <si>
    <t>№ 3</t>
  </si>
  <si>
    <t>Наименование</t>
  </si>
  <si>
    <t>Товар, работа, услуга - ТРУ</t>
  </si>
  <si>
    <t>ОКПД 2</t>
  </si>
  <si>
    <t>Однородность значений цен, используемых в расчёте</t>
  </si>
  <si>
    <t>Ед. изм.</t>
  </si>
  <si>
    <t>Среднее
квадратичное
отклонение</t>
  </si>
  <si>
    <t>Среднее
арифметическое
значение</t>
  </si>
  <si>
    <r>
      <t xml:space="preserve">Коэффициент
вариации
</t>
    </r>
    <r>
      <rPr>
        <i/>
        <sz val="12"/>
        <color indexed="10"/>
        <rFont val="Arial Narrow"/>
        <family val="2"/>
        <charset val="204"/>
      </rPr>
      <t xml:space="preserve">(должен быть 
</t>
    </r>
    <r>
      <rPr>
        <sz val="12"/>
        <color indexed="10"/>
        <rFont val="Arial Narrow"/>
        <family val="2"/>
        <charset val="204"/>
      </rPr>
      <t>≤</t>
    </r>
    <r>
      <rPr>
        <i/>
        <sz val="12"/>
        <color indexed="10"/>
        <rFont val="Arial Narrow"/>
        <family val="2"/>
        <charset val="204"/>
      </rPr>
      <t xml:space="preserve"> 35%)</t>
    </r>
  </si>
  <si>
    <t>т</t>
  </si>
  <si>
    <t>Закупка щебня 20-40 с поставкой</t>
  </si>
  <si>
    <t>08.12.12.140</t>
  </si>
  <si>
    <r>
      <rPr>
        <b/>
        <sz val="12"/>
        <rFont val="Arial Narrow"/>
        <family val="2"/>
        <charset val="204"/>
      </rPr>
      <t xml:space="preserve">НМЦД </t>
    </r>
    <r>
      <rPr>
        <sz val="12"/>
        <rFont val="Arial Narrow"/>
        <family val="2"/>
        <charset val="204"/>
      </rPr>
      <t xml:space="preserve">
с учётом количества
</t>
    </r>
    <r>
      <rPr>
        <i/>
        <sz val="12"/>
        <color rgb="FFFF0000"/>
        <rFont val="Arial Narrow"/>
        <family val="2"/>
        <charset val="204"/>
      </rPr>
      <t>(вариант 2 - расчет по среднему арифметическому ИЦИ)</t>
    </r>
  </si>
  <si>
    <t>Расчёт (обоснование)
начальной (максимальной) цены договора - НМЦД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</si>
</sst>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₽_-;\-* #,##0.00\ _₽_-;_-* &quot;-&quot;??\ _₽_-;_-@_-"/>
    <numFmt numFmtId="165" formatCode="#,##0.00\ &quot;₽&quot;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 Narrow"/>
      <family val="2"/>
      <charset val="204"/>
    </font>
    <font>
      <i/>
      <sz val="12"/>
      <color indexed="10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9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Arial Narrow"/>
      <family val="2"/>
      <charset val="204"/>
    </font>
    <font>
      <b/>
      <sz val="12"/>
      <color rgb="FF0070C0"/>
      <name val="Arial Narrow"/>
      <family val="2"/>
      <charset val="204"/>
    </font>
    <font>
      <sz val="8"/>
      <name val="Calibri"/>
      <family val="2"/>
      <charset val="204"/>
      <scheme val="minor"/>
    </font>
    <font>
      <sz val="12"/>
      <color indexed="10"/>
      <name val="Arial Narrow"/>
      <family val="2"/>
      <charset val="204"/>
    </font>
    <font>
      <sz val="12"/>
      <color indexed="8"/>
      <name val="Arial Narrow"/>
      <family val="2"/>
      <charset val="204"/>
    </font>
    <font>
      <sz val="12"/>
      <color rgb="FFFF0000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sz val="12"/>
      <color theme="1"/>
      <name val="Arial Narrow"/>
      <family val="2"/>
      <charset val="204"/>
    </font>
    <font>
      <i/>
      <sz val="12"/>
      <color rgb="FFFF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7" fillId="0" borderId="0">
      <alignment horizontal="right" vertical="center"/>
    </xf>
    <xf numFmtId="0" fontId="8" fillId="0" borderId="0">
      <alignment horizontal="left" vertical="center"/>
    </xf>
    <xf numFmtId="0" fontId="8" fillId="0" borderId="0">
      <alignment horizontal="right" vertical="center"/>
    </xf>
    <xf numFmtId="0" fontId="9" fillId="0" borderId="0">
      <alignment horizontal="right" vertical="center"/>
    </xf>
    <xf numFmtId="0" fontId="10" fillId="0" borderId="0" applyNumberFormat="0" applyFill="0" applyBorder="0" applyAlignment="0" applyProtection="0"/>
    <xf numFmtId="0" fontId="6" fillId="0" borderId="0"/>
    <xf numFmtId="0" fontId="11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5" fillId="0" borderId="0" xfId="0" applyFont="1" applyFill="1" applyBorder="1" applyAlignment="1">
      <alignment horizontal="center" vertical="top" wrapText="1"/>
    </xf>
    <xf numFmtId="4" fontId="13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top"/>
    </xf>
    <xf numFmtId="0" fontId="16" fillId="0" borderId="0" xfId="0" applyFont="1"/>
    <xf numFmtId="0" fontId="19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165" fontId="16" fillId="0" borderId="0" xfId="0" applyNumberFormat="1" applyFont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3" fontId="12" fillId="0" borderId="0" xfId="7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3" fontId="12" fillId="0" borderId="1" xfId="7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0" fontId="3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0">
    <cellStyle name="S11" xfId="1" xr:uid="{00000000-0005-0000-0000-000000000000}"/>
    <cellStyle name="S5" xfId="2" xr:uid="{00000000-0005-0000-0000-000001000000}"/>
    <cellStyle name="S6" xfId="3" xr:uid="{00000000-0005-0000-0000-000002000000}"/>
    <cellStyle name="S9" xfId="4" xr:uid="{00000000-0005-0000-0000-000003000000}"/>
    <cellStyle name="Гиперссылка 2" xfId="5" xr:uid="{00000000-0005-0000-0000-000004000000}"/>
    <cellStyle name="Обычный" xfId="0" builtinId="0"/>
    <cellStyle name="Обычный 2" xfId="6" xr:uid="{00000000-0005-0000-0000-000006000000}"/>
    <cellStyle name="Обычный 3" xfId="7" xr:uid="{00000000-0005-0000-0000-000007000000}"/>
    <cellStyle name="Обычный 3 3" xfId="8" xr:uid="{00000000-0005-0000-0000-000008000000}"/>
    <cellStyle name="Обычный 4" xfId="9" xr:uid="{00000000-0005-0000-0000-000009000000}"/>
  </cellStyles>
  <dxfs count="0"/>
  <tableStyles count="1" defaultTableStyle="TableStyleMedium9" defaultPivotStyle="PivotStyleLight16">
    <tableStyle name="Стиль таблицы 1" pivot="0" count="0" xr9:uid="{00000000-0011-0000-FFFF-FFFF00000000}"/>
  </tableStyles>
  <colors>
    <mruColors>
      <color rgb="FF70AC2E"/>
      <color rgb="FFEB9415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1334233</xdr:colOff>
      <xdr:row>7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C6FF137-9FBC-4461-BB10-85D475C89D4F}"/>
            </a:ext>
          </a:extLst>
        </xdr:cNvPr>
        <xdr:cNvSpPr txBox="1"/>
      </xdr:nvSpPr>
      <xdr:spPr>
        <a:xfrm>
          <a:off x="8294810" y="342606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7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BA80DF0-A77F-4826-8A33-DD600398167E}"/>
            </a:ext>
          </a:extLst>
        </xdr:cNvPr>
        <xdr:cNvSpPr txBox="1"/>
      </xdr:nvSpPr>
      <xdr:spPr>
        <a:xfrm>
          <a:off x="8287483" y="34489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10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B9E0BF1-74B8-4C73-918D-5CBC9F549AE2}"/>
            </a:ext>
          </a:extLst>
        </xdr:cNvPr>
        <xdr:cNvSpPr txBox="1"/>
      </xdr:nvSpPr>
      <xdr:spPr>
        <a:xfrm>
          <a:off x="8298066" y="344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10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24008A6E-AA6C-4201-861B-BD39745A85B3}"/>
            </a:ext>
          </a:extLst>
        </xdr:cNvPr>
        <xdr:cNvSpPr txBox="1"/>
      </xdr:nvSpPr>
      <xdr:spPr>
        <a:xfrm>
          <a:off x="8298066" y="36434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11055EB-B647-42C7-A938-03623F9370FE}"/>
            </a:ext>
          </a:extLst>
        </xdr:cNvPr>
        <xdr:cNvSpPr txBox="1"/>
      </xdr:nvSpPr>
      <xdr:spPr>
        <a:xfrm>
          <a:off x="6657650" y="3347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383376F-1371-4B17-BC89-2317E41E76AE}"/>
            </a:ext>
          </a:extLst>
        </xdr:cNvPr>
        <xdr:cNvSpPr txBox="1"/>
      </xdr:nvSpPr>
      <xdr:spPr>
        <a:xfrm>
          <a:off x="6657650" y="3347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AC3155D-9275-4E25-9888-1C8E259C271E}"/>
            </a:ext>
          </a:extLst>
        </xdr:cNvPr>
        <xdr:cNvSpPr txBox="1"/>
      </xdr:nvSpPr>
      <xdr:spPr>
        <a:xfrm>
          <a:off x="9800900" y="3347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7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FCCE32B-6DB0-48EB-963D-C7ED186A934C}"/>
            </a:ext>
          </a:extLst>
        </xdr:cNvPr>
        <xdr:cNvSpPr txBox="1"/>
      </xdr:nvSpPr>
      <xdr:spPr>
        <a:xfrm>
          <a:off x="7694816" y="5037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C36A3A7-CE78-4E16-A65D-EFB114B4B6EB}"/>
            </a:ext>
          </a:extLst>
        </xdr:cNvPr>
        <xdr:cNvSpPr txBox="1"/>
      </xdr:nvSpPr>
      <xdr:spPr>
        <a:xfrm>
          <a:off x="7694816" y="5093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F2F6AA3-D564-4795-9FCB-928606500047}"/>
            </a:ext>
          </a:extLst>
        </xdr:cNvPr>
        <xdr:cNvSpPr txBox="1"/>
      </xdr:nvSpPr>
      <xdr:spPr>
        <a:xfrm>
          <a:off x="10838066" y="5093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7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D306D54-0CF1-4483-A963-C1C8839D9D7F}"/>
            </a:ext>
          </a:extLst>
        </xdr:cNvPr>
        <xdr:cNvSpPr txBox="1"/>
      </xdr:nvSpPr>
      <xdr:spPr>
        <a:xfrm>
          <a:off x="7694816" y="547158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31D5EF6-FC34-492D-9941-3549CF2220F9}"/>
            </a:ext>
          </a:extLst>
        </xdr:cNvPr>
        <xdr:cNvSpPr txBox="1"/>
      </xdr:nvSpPr>
      <xdr:spPr>
        <a:xfrm>
          <a:off x="7694816" y="55272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0EBCA09-F525-4DB2-A634-C5E0DEF8114D}"/>
            </a:ext>
          </a:extLst>
        </xdr:cNvPr>
        <xdr:cNvSpPr txBox="1"/>
      </xdr:nvSpPr>
      <xdr:spPr>
        <a:xfrm>
          <a:off x="10838066" y="55272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1"/>
  <sheetViews>
    <sheetView tabSelected="1" zoomScale="90" zoomScaleNormal="90" zoomScaleSheetLayoutView="80" zoomScalePageLayoutView="80" workbookViewId="0">
      <selection activeCell="B4" sqref="B4:B5"/>
    </sheetView>
  </sheetViews>
  <sheetFormatPr defaultRowHeight="15.75" x14ac:dyDescent="0.25"/>
  <cols>
    <col min="1" max="1" width="3" style="4" customWidth="1"/>
    <col min="2" max="2" width="7.140625" style="4" customWidth="1"/>
    <col min="3" max="3" width="35.5703125" style="4" customWidth="1"/>
    <col min="4" max="4" width="14.28515625" style="4" customWidth="1"/>
    <col min="5" max="6" width="9.85546875" style="4" customWidth="1"/>
    <col min="7" max="9" width="14.28515625" style="4" customWidth="1"/>
    <col min="10" max="13" width="20" style="4" customWidth="1"/>
    <col min="14" max="14" width="3" style="4" customWidth="1"/>
    <col min="15" max="16" width="9.140625" style="4"/>
    <col min="17" max="17" width="15.5703125" style="4" bestFit="1" customWidth="1"/>
    <col min="18" max="18" width="12.7109375" style="4" bestFit="1" customWidth="1"/>
    <col min="19" max="19" width="14.42578125" style="4" bestFit="1" customWidth="1"/>
    <col min="20" max="16384" width="9.140625" style="4"/>
  </cols>
  <sheetData>
    <row r="1" spans="1:19" ht="16.5" thickBot="1" x14ac:dyDescent="0.3">
      <c r="A1" s="1"/>
      <c r="B1" s="1"/>
      <c r="C1" s="1"/>
      <c r="D1" s="1"/>
      <c r="E1" s="1"/>
      <c r="F1" s="2"/>
    </row>
    <row r="2" spans="1:19" ht="38.25" customHeight="1" thickTop="1" thickBot="1" x14ac:dyDescent="0.3">
      <c r="B2" s="28" t="s">
        <v>19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9" ht="30.75" customHeight="1" thickTop="1" thickBot="1" x14ac:dyDescent="0.3">
      <c r="B3" s="25"/>
      <c r="C3" s="30" t="s">
        <v>8</v>
      </c>
      <c r="D3" s="30"/>
      <c r="E3" s="30"/>
      <c r="F3" s="31"/>
      <c r="G3" s="32" t="s">
        <v>3</v>
      </c>
      <c r="H3" s="32"/>
      <c r="I3" s="32"/>
      <c r="J3" s="29" t="s">
        <v>10</v>
      </c>
      <c r="K3" s="29"/>
      <c r="L3" s="29"/>
      <c r="M3" s="26"/>
    </row>
    <row r="4" spans="1:19" ht="73.5" customHeight="1" thickTop="1" thickBot="1" x14ac:dyDescent="0.3">
      <c r="B4" s="32" t="s">
        <v>1</v>
      </c>
      <c r="C4" s="32" t="s">
        <v>7</v>
      </c>
      <c r="D4" s="32" t="s">
        <v>9</v>
      </c>
      <c r="E4" s="32" t="s">
        <v>0</v>
      </c>
      <c r="F4" s="32" t="s">
        <v>11</v>
      </c>
      <c r="G4" s="16" t="s">
        <v>5</v>
      </c>
      <c r="H4" s="16" t="s">
        <v>4</v>
      </c>
      <c r="I4" s="16" t="s">
        <v>6</v>
      </c>
      <c r="J4" s="32" t="s">
        <v>13</v>
      </c>
      <c r="K4" s="32" t="s">
        <v>12</v>
      </c>
      <c r="L4" s="32" t="s">
        <v>14</v>
      </c>
      <c r="M4" s="32" t="s">
        <v>18</v>
      </c>
    </row>
    <row r="5" spans="1:19" s="6" customFormat="1" ht="33.75" customHeight="1" thickTop="1" thickBot="1" x14ac:dyDescent="0.3">
      <c r="B5" s="32"/>
      <c r="C5" s="32"/>
      <c r="D5" s="32"/>
      <c r="E5" s="32"/>
      <c r="F5" s="32"/>
      <c r="G5" s="23">
        <f>SUMPRODUCT($E6:$E7,G6:G7)</f>
        <v>222000</v>
      </c>
      <c r="H5" s="23">
        <f>SUMPRODUCT($E6:$E7,H6:H7)</f>
        <v>230400</v>
      </c>
      <c r="I5" s="23">
        <f>SUMPRODUCT($E6:$E7,I6:I7)</f>
        <v>216000</v>
      </c>
      <c r="J5" s="32"/>
      <c r="K5" s="32"/>
      <c r="L5" s="32"/>
      <c r="M5" s="32"/>
      <c r="Q5" s="9"/>
      <c r="R5" s="9"/>
      <c r="S5" s="9"/>
    </row>
    <row r="6" spans="1:19" s="6" customFormat="1" ht="33.75" customHeight="1" thickTop="1" thickBot="1" x14ac:dyDescent="0.3">
      <c r="B6" s="17">
        <v>1</v>
      </c>
      <c r="C6" s="18" t="s">
        <v>16</v>
      </c>
      <c r="D6" s="17" t="s">
        <v>17</v>
      </c>
      <c r="E6" s="19">
        <v>120</v>
      </c>
      <c r="F6" s="17" t="s">
        <v>15</v>
      </c>
      <c r="G6" s="20">
        <v>1850</v>
      </c>
      <c r="H6" s="20">
        <v>1920</v>
      </c>
      <c r="I6" s="20">
        <v>1800</v>
      </c>
      <c r="J6" s="21">
        <f>ROUND(AVERAGE('Расчет 2 - НМЦД'!$G6:$I6),2)</f>
        <v>1856.67</v>
      </c>
      <c r="K6" s="21">
        <f>_xlfn.STDEV.S('Расчет 2 - НМЦД'!$G6:$I6)</f>
        <v>60.277137733417078</v>
      </c>
      <c r="L6" s="22">
        <f>K6/J6</f>
        <v>3.2465186453929387E-2</v>
      </c>
      <c r="M6" s="21">
        <f t="shared" ref="M6" si="0">E6*J6</f>
        <v>222800.40000000002</v>
      </c>
      <c r="Q6" s="9"/>
      <c r="R6" s="9"/>
      <c r="S6" s="9"/>
    </row>
    <row r="7" spans="1:19" s="6" customFormat="1" ht="33.75" customHeight="1" thickTop="1" thickBot="1" x14ac:dyDescent="0.3">
      <c r="B7" s="17"/>
      <c r="C7" s="18"/>
      <c r="D7" s="17"/>
      <c r="E7" s="19"/>
      <c r="F7" s="17"/>
      <c r="G7" s="20"/>
      <c r="H7" s="20"/>
      <c r="I7" s="20"/>
      <c r="J7" s="21"/>
      <c r="K7" s="21"/>
      <c r="L7" s="22"/>
      <c r="M7" s="21"/>
      <c r="Q7" s="9"/>
      <c r="R7" s="9"/>
      <c r="S7" s="9"/>
    </row>
    <row r="8" spans="1:19" s="6" customFormat="1" ht="33.75" customHeight="1" thickTop="1" thickBot="1" x14ac:dyDescent="0.3">
      <c r="B8" s="10"/>
      <c r="C8" s="11"/>
      <c r="D8" s="10"/>
      <c r="E8" s="12"/>
      <c r="F8" s="13"/>
      <c r="G8" s="14"/>
      <c r="H8" s="14"/>
      <c r="I8" s="14"/>
      <c r="J8" s="15"/>
      <c r="K8" s="15"/>
      <c r="L8" s="24" t="s">
        <v>2</v>
      </c>
      <c r="M8" s="24">
        <f>SUM(M6:M7)</f>
        <v>222800.40000000002</v>
      </c>
    </row>
    <row r="9" spans="1:19" ht="16.5" thickTop="1" x14ac:dyDescent="0.25">
      <c r="B9" s="3"/>
      <c r="G9" s="8"/>
      <c r="H9" s="8"/>
      <c r="I9" s="8"/>
      <c r="L9" s="5"/>
    </row>
    <row r="10" spans="1:19" ht="33.75" customHeight="1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9" x14ac:dyDescent="0.25">
      <c r="B11" s="7"/>
      <c r="C11" s="7"/>
      <c r="D11" s="7"/>
      <c r="E11" s="7"/>
      <c r="F11" s="7"/>
      <c r="J11" s="7"/>
      <c r="K11" s="7"/>
      <c r="L11" s="7"/>
      <c r="M11" s="7"/>
    </row>
  </sheetData>
  <mergeCells count="14">
    <mergeCell ref="B10:M10"/>
    <mergeCell ref="B2:M2"/>
    <mergeCell ref="J3:L3"/>
    <mergeCell ref="C3:F3"/>
    <mergeCell ref="G3:I3"/>
    <mergeCell ref="B4:B5"/>
    <mergeCell ref="C4:C5"/>
    <mergeCell ref="D4:D5"/>
    <mergeCell ref="E4:E5"/>
    <mergeCell ref="F4:F5"/>
    <mergeCell ref="J4:J5"/>
    <mergeCell ref="K4:K5"/>
    <mergeCell ref="L4:L5"/>
    <mergeCell ref="M4:M5"/>
  </mergeCells>
  <phoneticPr fontId="14" type="noConversion"/>
  <printOptions horizontalCentered="1"/>
  <pageMargins left="0.11811023622047245" right="0.11811023622047245" top="0.35433070866141736" bottom="0" header="0" footer="0"/>
  <pageSetup paperSize="9" scale="5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2 - НМЦД</vt:lpstr>
      <vt:lpstr>'Расчет 2 - НМЦД'!Область_печати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Еремин Андрей Геннадьевич</cp:lastModifiedBy>
  <cp:lastPrinted>2023-10-18T07:06:59Z</cp:lastPrinted>
  <dcterms:created xsi:type="dcterms:W3CDTF">2014-01-15T18:15:09Z</dcterms:created>
  <dcterms:modified xsi:type="dcterms:W3CDTF">2025-07-23T10:08:32Z</dcterms:modified>
</cp:coreProperties>
</file>