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8920" windowHeight="15720"/>
  </bookViews>
  <sheets>
    <sheet name="экология - Форма 2п по Методике" sheetId="1" r:id="rId1"/>
  </sheets>
  <definedNames>
    <definedName name="_xlnm.Print_Titles" localSheetId="0">'экология - Форма 2п по Методике'!$19:$19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/>
  <c r="E32"/>
  <c r="E27"/>
  <c r="E24"/>
  <c r="E21"/>
  <c r="E34" l="1"/>
  <c r="E36" s="1"/>
</calcChain>
</file>

<file path=xl/sharedStrings.xml><?xml version="1.0" encoding="utf-8"?>
<sst xmlns="http://schemas.openxmlformats.org/spreadsheetml/2006/main" count="59" uniqueCount="54">
  <si>
    <t>№ пп</t>
  </si>
  <si>
    <t>Наименование
объекта проектирования или вида проектных работ</t>
  </si>
  <si>
    <t>Наименование, номера глав, таблиц, параграфов и пунктов МНЗ на проектные работы</t>
  </si>
  <si>
    <t>Расчет стоимости</t>
  </si>
  <si>
    <t>Сметная стоимость, руб.</t>
  </si>
  <si>
    <t>1</t>
  </si>
  <si>
    <t>(1) Письмо Минстроя России от 16.07.2025 года № 41280-ИФ/09, прил.3 Кинф = 76,2400</t>
  </si>
  <si>
    <t>3</t>
  </si>
  <si>
    <t>5</t>
  </si>
  <si>
    <t>2</t>
  </si>
  <si>
    <t>4</t>
  </si>
  <si>
    <t xml:space="preserve">     ВСЕГО по смете</t>
  </si>
  <si>
    <t>Приложение к договору  № ____________________</t>
  </si>
  <si>
    <t>(договору, дополнительному соглашению)</t>
  </si>
  <si>
    <t>СОГЛАСОВАНО:</t>
  </si>
  <si>
    <t>УТВЕРЖДАЮ:</t>
  </si>
  <si>
    <t>"_____" ________________ 2025 года</t>
  </si>
  <si>
    <t>_____ ________________ 2025 года</t>
  </si>
  <si>
    <t>«Строительство подстанции 110/6кВ Сапун-гора для электроснабжения объекта ООО «СЗ «Корабельный» (ЭПУ комплекса многоквартирных жилых домов с блокированной застройкой, детскими дошкольными учреждениями, общеобразовательной школой, амбулаторно-поликлиническим корпусом и объектом торговли с физкультурно-оздоровительным комплексом, расположенных по адресу: г. Севастополь, Ленинский район, 7км Балаклавского шоссе), с двумя трансформаторами мощностью 25 МВА каждый, оснащенных устройством РПН; Строительство двух участков ЛЭП 110 кВ от существующих ВЛ 110 кВ Севастополь – ПС-4 правая и ВЛ 110 кВ Севастополь – ПС-4 левая до ПС 110 кВ Сапун-гора с образованием ВЛ 110 кВ Севастополь – ПС-4 правая с отпайкой на ПС 110 кВ Сапун-гора и ВЛ 110 кВ Севастополь – ПС-4 левая с отпайкой на ПС 110 кВ Сапун-гора»</t>
  </si>
  <si>
    <t>Наименование проектной организации</t>
  </si>
  <si>
    <t>Наименование организации заказчика</t>
  </si>
  <si>
    <t>ООО "Севастопольэнерго"</t>
  </si>
  <si>
    <t xml:space="preserve">                                                             </t>
  </si>
  <si>
    <t xml:space="preserve">      (подпись)</t>
  </si>
  <si>
    <t>Предварительное ознакомление с литературными и графическими материалами (объект (район))</t>
  </si>
  <si>
    <t>СЦНПР-91. Раздел 1, гл. 1, таб. 1-2, п.1.</t>
  </si>
  <si>
    <t>Раздел 1. Предварительные работы</t>
  </si>
  <si>
    <t>Раздел 2. Научно-археологические исследования (визуальные)</t>
  </si>
  <si>
    <t>Обследование территории для выявления памятников археологии (Свыше 2 га) (15,4 га)</t>
  </si>
  <si>
    <t>1 шт</t>
  </si>
  <si>
    <t xml:space="preserve">СЦНПР-91. Раздел 6. Гл. 1. Табл. 6-1. п.1 </t>
  </si>
  <si>
    <t xml:space="preserve"> 15,4 (2+13,4) га</t>
  </si>
  <si>
    <t>Раздел 3. Научно-археологические исследования (шурфовки)</t>
  </si>
  <si>
    <t xml:space="preserve">СЦНПР-91, раздел 6, глава II,  табл.6-2A.
«Положение о порядке проведения археологических полевых работ и составления научной отчетной документации» (утверждено Постановлением Бюро Отделения историко-филологических наук РАН 20.06.2018, №32)
</t>
  </si>
  <si>
    <t xml:space="preserve">Закладка разведочных археологических шурфов  при глубине шурфа до 1,4 м  с выемкой грунта ручным способом с просмотром грунта методом переборки или просеивания при наблюдении археолога, поиском артефактов, размером 1х1 м
(не менее чем 1 шурф на 1 км) (1 кв. (4 кв. м))
</t>
  </si>
  <si>
    <t>Раздел 4. Научно-археологические исследования. Камеральная часть, отчет</t>
  </si>
  <si>
    <t>СЦНПР-91. Раздел 6. Гл.III, Табл. 6.3. А.</t>
  </si>
  <si>
    <t>Написание текста отчета (печатный лист)</t>
  </si>
  <si>
    <t xml:space="preserve">(380,00+(15,4*380*0,5))*76,24
</t>
  </si>
  <si>
    <t>(390/4*8)*76,24</t>
  </si>
  <si>
    <t xml:space="preserve">(220*1)*76,24
</t>
  </si>
  <si>
    <t>8кв.</t>
  </si>
  <si>
    <t>5листов</t>
  </si>
  <si>
    <t>(530*5)*76,24</t>
  </si>
  <si>
    <t>Альбом фотоиллюстраций с подбором, наклейкой, компоновкой и составлением кратких аннотаций, включающий в себя до 20 фотографий (альбом до 5-ти экземпляров)</t>
  </si>
  <si>
    <t>1шт</t>
  </si>
  <si>
    <t>СЦНПР-91. Раздел 1. Гл.III. Табл. 1-22. п.5</t>
  </si>
  <si>
    <t xml:space="preserve">(78*1)*76,24
</t>
  </si>
  <si>
    <t>Итоги по разделам:</t>
  </si>
  <si>
    <t>Услуги по прохождению государственной историко-культурной экспертизы</t>
  </si>
  <si>
    <t>Смета №5
на археологические изыскания</t>
  </si>
  <si>
    <t>Директор по капитальному строительству</t>
  </si>
  <si>
    <t>Д.П. Киктенко</t>
  </si>
  <si>
    <t>Составил:  Инженер по проектно-сметной работе_____________________________________ Татаринова Л.В.</t>
  </si>
</sst>
</file>

<file path=xl/styles.xml><?xml version="1.0" encoding="utf-8"?>
<styleSheet xmlns="http://schemas.openxmlformats.org/spreadsheetml/2006/main">
  <numFmts count="1">
    <numFmt numFmtId="164" formatCode="#\ ##0.00000"/>
  </numFmts>
  <fonts count="15">
    <font>
      <sz val="11"/>
      <color rgb="FF000000"/>
      <name val="Calibri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i/>
      <sz val="10"/>
      <name val="Arial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/>
    <xf numFmtId="0" fontId="4" fillId="0" borderId="0"/>
  </cellStyleXfs>
  <cellXfs count="60">
    <xf numFmtId="0" fontId="0" fillId="0" borderId="0" xfId="0"/>
    <xf numFmtId="0" fontId="5" fillId="0" borderId="0" xfId="1" applyFont="1"/>
    <xf numFmtId="0" fontId="5" fillId="0" borderId="0" xfId="1" applyFont="1" applyAlignment="1">
      <alignment horizontal="right"/>
    </xf>
    <xf numFmtId="0" fontId="6" fillId="0" borderId="0" xfId="0" applyNumberFormat="1" applyFont="1" applyFill="1" applyBorder="1" applyAlignment="1" applyProtection="1">
      <alignment wrapText="1"/>
    </xf>
    <xf numFmtId="0" fontId="7" fillId="0" borderId="0" xfId="0" applyFont="1"/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0" fontId="7" fillId="0" borderId="0" xfId="0" applyFont="1" applyAlignment="1">
      <alignment horizontal="right"/>
    </xf>
    <xf numFmtId="0" fontId="5" fillId="0" borderId="0" xfId="0" applyNumberFormat="1" applyFont="1" applyFill="1" applyBorder="1" applyAlignment="1" applyProtection="1">
      <alignment wrapText="1"/>
    </xf>
    <xf numFmtId="0" fontId="5" fillId="2" borderId="0" xfId="2" applyFont="1" applyFill="1" applyAlignment="1">
      <alignment horizontal="center" vertical="center" wrapText="1"/>
    </xf>
    <xf numFmtId="164" fontId="9" fillId="2" borderId="0" xfId="1" applyNumberFormat="1" applyFont="1" applyFill="1"/>
    <xf numFmtId="164" fontId="5" fillId="2" borderId="0" xfId="1" applyNumberFormat="1" applyFont="1" applyFill="1"/>
    <xf numFmtId="0" fontId="5" fillId="0" borderId="0" xfId="1" applyFont="1" applyAlignment="1"/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wrapText="1"/>
    </xf>
    <xf numFmtId="0" fontId="5" fillId="0" borderId="4" xfId="0" applyNumberFormat="1" applyFont="1" applyFill="1" applyBorder="1" applyAlignment="1" applyProtection="1">
      <alignment horizontal="center" wrapText="1"/>
    </xf>
    <xf numFmtId="49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4" fontId="7" fillId="0" borderId="2" xfId="0" applyNumberFormat="1" applyFont="1" applyFill="1" applyBorder="1" applyAlignment="1" applyProtection="1">
      <alignment horizontal="right" vertical="top" wrapText="1"/>
    </xf>
    <xf numFmtId="0" fontId="7" fillId="0" borderId="7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>
      <alignment wrapText="1"/>
    </xf>
    <xf numFmtId="49" fontId="10" fillId="0" borderId="7" xfId="0" applyNumberFormat="1" applyFont="1" applyFill="1" applyBorder="1" applyAlignment="1" applyProtection="1">
      <alignment wrapText="1"/>
    </xf>
    <xf numFmtId="49" fontId="10" fillId="0" borderId="7" xfId="0" applyNumberFormat="1" applyFont="1" applyFill="1" applyBorder="1" applyAlignment="1" applyProtection="1">
      <alignment horizontal="center" wrapText="1"/>
    </xf>
    <xf numFmtId="49" fontId="10" fillId="0" borderId="7" xfId="0" applyNumberFormat="1" applyFont="1" applyFill="1" applyBorder="1" applyAlignment="1" applyProtection="1">
      <alignment horizontal="right" wrapText="1"/>
    </xf>
    <xf numFmtId="0" fontId="7" fillId="0" borderId="3" xfId="0" applyNumberFormat="1" applyFont="1" applyFill="1" applyBorder="1" applyAlignment="1" applyProtection="1">
      <alignment vertical="top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left"/>
    </xf>
    <xf numFmtId="164" fontId="3" fillId="2" borderId="0" xfId="2" applyNumberFormat="1" applyFont="1" applyFill="1"/>
    <xf numFmtId="0" fontId="7" fillId="0" borderId="0" xfId="0" applyFont="1" applyAlignment="1">
      <alignment horizontal="center" vertical="center"/>
    </xf>
    <xf numFmtId="0" fontId="7" fillId="0" borderId="7" xfId="0" applyNumberFormat="1" applyFont="1" applyFill="1" applyBorder="1" applyAlignment="1" applyProtection="1">
      <alignment horizontal="left" wrapText="1"/>
    </xf>
    <xf numFmtId="4" fontId="8" fillId="0" borderId="3" xfId="0" applyNumberFormat="1" applyFont="1" applyFill="1" applyBorder="1" applyAlignment="1" applyProtection="1">
      <alignment horizontal="right" vertical="top"/>
    </xf>
    <xf numFmtId="0" fontId="5" fillId="0" borderId="0" xfId="2" applyFont="1" applyFill="1" applyAlignment="1">
      <alignment horizontal="center" vertical="center" wrapText="1"/>
    </xf>
    <xf numFmtId="0" fontId="11" fillId="0" borderId="0" xfId="3" applyFont="1"/>
    <xf numFmtId="0" fontId="12" fillId="0" borderId="0" xfId="3" applyFont="1" applyAlignment="1">
      <alignment vertical="top" wrapText="1"/>
    </xf>
    <xf numFmtId="0" fontId="12" fillId="0" borderId="0" xfId="3" applyFont="1" applyAlignment="1">
      <alignment horizontal="center" vertical="top" wrapText="1"/>
    </xf>
    <xf numFmtId="0" fontId="12" fillId="0" borderId="0" xfId="3" applyFont="1" applyAlignment="1">
      <alignment horizontal="left" vertical="top" wrapText="1"/>
    </xf>
    <xf numFmtId="49" fontId="11" fillId="0" borderId="1" xfId="4" applyNumberFormat="1" applyFont="1" applyFill="1" applyBorder="1" applyAlignment="1" applyProtection="1"/>
    <xf numFmtId="49" fontId="11" fillId="0" borderId="1" xfId="4" applyNumberFormat="1" applyFont="1" applyFill="1" applyBorder="1" applyAlignment="1" applyProtection="1">
      <alignment horizontal="right"/>
    </xf>
    <xf numFmtId="49" fontId="11" fillId="0" borderId="0" xfId="4" applyNumberFormat="1" applyFont="1" applyFill="1" applyBorder="1" applyAlignment="1" applyProtection="1">
      <alignment vertical="top" wrapText="1"/>
    </xf>
    <xf numFmtId="0" fontId="5" fillId="0" borderId="0" xfId="2" applyFont="1" applyFill="1" applyAlignment="1">
      <alignment horizontal="center" vertical="top" wrapText="1"/>
    </xf>
    <xf numFmtId="0" fontId="5" fillId="0" borderId="0" xfId="2" applyFont="1" applyFill="1" applyAlignment="1">
      <alignment horizontal="center" vertical="top"/>
    </xf>
    <xf numFmtId="0" fontId="5" fillId="0" borderId="0" xfId="2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49" fontId="8" fillId="0" borderId="3" xfId="0" applyNumberFormat="1" applyFont="1" applyFill="1" applyBorder="1" applyAlignment="1" applyProtection="1">
      <alignment horizontal="left" vertical="top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49" fontId="11" fillId="0" borderId="0" xfId="4" applyNumberFormat="1" applyFont="1" applyFill="1" applyBorder="1" applyAlignment="1" applyProtection="1">
      <alignment horizontal="left" vertical="top" wrapText="1"/>
    </xf>
    <xf numFmtId="0" fontId="13" fillId="0" borderId="0" xfId="1" applyFont="1"/>
    <xf numFmtId="0" fontId="13" fillId="0" borderId="0" xfId="1" applyFont="1" applyAlignment="1">
      <alignment horizontal="right"/>
    </xf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vertical="top"/>
    </xf>
    <xf numFmtId="0" fontId="13" fillId="0" borderId="0" xfId="0" applyFont="1" applyBorder="1"/>
    <xf numFmtId="0" fontId="13" fillId="0" borderId="0" xfId="0" applyFont="1" applyBorder="1" applyAlignment="1">
      <alignment horizontal="right"/>
    </xf>
  </cellXfs>
  <cellStyles count="5">
    <cellStyle name="Обычный" xfId="0" builtinId="0"/>
    <cellStyle name="Обычный 2" xfId="1"/>
    <cellStyle name="Обычный 3" xfId="3"/>
    <cellStyle name="Обычный 83" xfId="4"/>
    <cellStyle name="Обычный_1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1"/>
  <sheetViews>
    <sheetView tabSelected="1" topLeftCell="A20" workbookViewId="0">
      <selection activeCell="G32" sqref="G32"/>
    </sheetView>
  </sheetViews>
  <sheetFormatPr defaultColWidth="8.85546875" defaultRowHeight="11.25" customHeight="1"/>
  <cols>
    <col min="1" max="1" width="7" style="8" customWidth="1"/>
    <col min="2" max="2" width="43.140625" style="8" customWidth="1"/>
    <col min="3" max="3" width="47.140625" style="8" customWidth="1"/>
    <col min="4" max="4" width="32.42578125" style="8" customWidth="1"/>
    <col min="5" max="5" width="12.140625" style="8" customWidth="1"/>
    <col min="6" max="7" width="8.85546875" style="8"/>
    <col min="8" max="8" width="16" style="8" customWidth="1"/>
    <col min="9" max="12" width="8.85546875" style="8"/>
    <col min="13" max="17" width="152.5703125" style="9" hidden="1" customWidth="1"/>
    <col min="18" max="25" width="145.5703125" style="9" hidden="1" customWidth="1"/>
    <col min="26" max="16384" width="8.85546875" style="8"/>
  </cols>
  <sheetData>
    <row r="1" spans="1:25" s="4" customFormat="1" ht="6" hidden="1" customHeight="1"/>
    <row r="2" spans="1:25" s="4" customFormat="1" ht="12.75">
      <c r="A2" s="1"/>
      <c r="B2" s="2"/>
      <c r="C2" s="1"/>
      <c r="D2" s="53"/>
      <c r="E2" s="54" t="s">
        <v>12</v>
      </c>
    </row>
    <row r="3" spans="1:25" s="4" customFormat="1" ht="12.75">
      <c r="A3" s="1"/>
      <c r="B3" s="2"/>
      <c r="C3" s="1"/>
      <c r="D3" s="53" t="s">
        <v>13</v>
      </c>
      <c r="E3" s="53"/>
    </row>
    <row r="4" spans="1:25" s="4" customFormat="1" ht="24.75" customHeight="1">
      <c r="A4" s="1"/>
      <c r="B4" s="2"/>
      <c r="C4" s="1"/>
      <c r="D4" s="1"/>
      <c r="E4" s="1"/>
    </row>
    <row r="5" spans="1:25" s="4" customFormat="1" ht="18.75" customHeight="1">
      <c r="A5" s="55" t="s">
        <v>14</v>
      </c>
      <c r="B5" s="55"/>
      <c r="D5" s="6" t="s">
        <v>15</v>
      </c>
      <c r="E5" s="5"/>
    </row>
    <row r="6" spans="1:25" s="4" customFormat="1" ht="15" customHeight="1">
      <c r="A6" s="56"/>
      <c r="B6" s="56"/>
      <c r="D6" s="43" t="s">
        <v>51</v>
      </c>
      <c r="E6" s="43"/>
      <c r="M6" s="3"/>
      <c r="N6" s="3"/>
      <c r="O6" s="3"/>
      <c r="P6" s="3"/>
      <c r="Q6" s="3"/>
    </row>
    <row r="7" spans="1:25" s="4" customFormat="1" ht="11.25" customHeight="1">
      <c r="A7" s="57"/>
      <c r="B7" s="57"/>
      <c r="D7" s="52" t="s">
        <v>21</v>
      </c>
      <c r="E7" s="52"/>
    </row>
    <row r="8" spans="1:25" ht="21.75" customHeight="1">
      <c r="A8" s="58"/>
      <c r="B8" s="59"/>
      <c r="C8" s="4"/>
      <c r="D8" s="41"/>
      <c r="E8" s="42" t="s">
        <v>52</v>
      </c>
    </row>
    <row r="9" spans="1:25" s="4" customFormat="1" ht="12.75">
      <c r="A9" s="58" t="s">
        <v>16</v>
      </c>
      <c r="B9" s="57"/>
      <c r="D9" s="4" t="s">
        <v>17</v>
      </c>
      <c r="E9" s="10"/>
    </row>
    <row r="10" spans="1:25" s="4" customFormat="1" ht="12.75">
      <c r="B10" s="7"/>
      <c r="E10" s="10"/>
      <c r="R10" s="11"/>
      <c r="S10" s="11"/>
      <c r="T10" s="11"/>
      <c r="U10" s="11"/>
    </row>
    <row r="11" spans="1:25" s="4" customFormat="1" ht="32.25" customHeight="1">
      <c r="A11" s="44" t="s">
        <v>50</v>
      </c>
      <c r="B11" s="45"/>
      <c r="C11" s="45"/>
      <c r="D11" s="45"/>
      <c r="E11" s="45"/>
    </row>
    <row r="12" spans="1:25" s="4" customFormat="1" ht="89.25" customHeight="1">
      <c r="A12" s="46" t="s">
        <v>18</v>
      </c>
      <c r="B12" s="46"/>
      <c r="C12" s="46"/>
      <c r="D12" s="46"/>
      <c r="E12" s="46"/>
    </row>
    <row r="13" spans="1:25" s="4" customFormat="1" ht="12.75">
      <c r="A13" s="36"/>
      <c r="B13" s="36"/>
      <c r="C13" s="36"/>
      <c r="D13" s="36"/>
      <c r="E13" s="12"/>
      <c r="V13" s="11"/>
      <c r="W13" s="11"/>
      <c r="X13" s="11"/>
      <c r="Y13" s="11"/>
    </row>
    <row r="14" spans="1:25" s="4" customFormat="1" ht="12.75">
      <c r="A14" s="1" t="s">
        <v>19</v>
      </c>
      <c r="B14" s="1"/>
      <c r="C14" s="1"/>
      <c r="D14" s="2"/>
      <c r="E14" s="13"/>
    </row>
    <row r="15" spans="1:25" ht="11.25" customHeight="1">
      <c r="A15" s="1"/>
      <c r="B15" s="1"/>
      <c r="C15" s="1"/>
      <c r="D15" s="1"/>
      <c r="E15" s="14"/>
    </row>
    <row r="16" spans="1:25" s="4" customFormat="1" ht="12.75">
      <c r="A16" s="1" t="s">
        <v>20</v>
      </c>
      <c r="B16" s="1"/>
      <c r="C16" s="1" t="s">
        <v>21</v>
      </c>
      <c r="D16" s="15"/>
      <c r="E16" s="14"/>
    </row>
    <row r="18" spans="1:5" s="4" customFormat="1" ht="65.25" customHeight="1">
      <c r="A18" s="16" t="s">
        <v>0</v>
      </c>
      <c r="B18" s="16" t="s">
        <v>1</v>
      </c>
      <c r="C18" s="16" t="s">
        <v>2</v>
      </c>
      <c r="D18" s="16" t="s">
        <v>3</v>
      </c>
      <c r="E18" s="16" t="s">
        <v>4</v>
      </c>
    </row>
    <row r="19" spans="1:5" s="4" customFormat="1" ht="12.75">
      <c r="A19" s="17">
        <v>1</v>
      </c>
      <c r="B19" s="18">
        <v>2</v>
      </c>
      <c r="C19" s="18">
        <v>3</v>
      </c>
      <c r="D19" s="17">
        <v>4</v>
      </c>
      <c r="E19" s="17">
        <v>5</v>
      </c>
    </row>
    <row r="20" spans="1:5" s="4" customFormat="1" ht="12.75" customHeight="1">
      <c r="A20" s="49" t="s">
        <v>26</v>
      </c>
      <c r="B20" s="50"/>
      <c r="C20" s="50"/>
      <c r="D20" s="50"/>
      <c r="E20" s="51"/>
    </row>
    <row r="21" spans="1:5" s="4" customFormat="1" ht="38.25">
      <c r="A21" s="19" t="s">
        <v>5</v>
      </c>
      <c r="B21" s="20" t="s">
        <v>24</v>
      </c>
      <c r="C21" s="20" t="s">
        <v>25</v>
      </c>
      <c r="D21" s="21" t="s">
        <v>40</v>
      </c>
      <c r="E21" s="22">
        <f>220*1*76.24</f>
        <v>16772.8</v>
      </c>
    </row>
    <row r="22" spans="1:5" s="4" customFormat="1" ht="25.5">
      <c r="A22" s="23"/>
      <c r="B22" s="24" t="s">
        <v>29</v>
      </c>
      <c r="C22" s="25" t="s">
        <v>6</v>
      </c>
      <c r="D22" s="26"/>
      <c r="E22" s="27"/>
    </row>
    <row r="23" spans="1:5" s="4" customFormat="1" ht="12.75" customHeight="1">
      <c r="A23" s="49" t="s">
        <v>27</v>
      </c>
      <c r="B23" s="50"/>
      <c r="C23" s="50"/>
      <c r="D23" s="50"/>
      <c r="E23" s="51"/>
    </row>
    <row r="24" spans="1:5" s="4" customFormat="1" ht="51">
      <c r="A24" s="19" t="s">
        <v>9</v>
      </c>
      <c r="B24" s="20" t="s">
        <v>28</v>
      </c>
      <c r="C24" s="20" t="s">
        <v>30</v>
      </c>
      <c r="D24" s="21" t="s">
        <v>38</v>
      </c>
      <c r="E24" s="22">
        <f>(380+(15.4*380*0.5))*76.24</f>
        <v>252049.43999999997</v>
      </c>
    </row>
    <row r="25" spans="1:5" s="4" customFormat="1" ht="25.5">
      <c r="A25" s="23"/>
      <c r="B25" s="24" t="s">
        <v>31</v>
      </c>
      <c r="C25" s="25" t="s">
        <v>6</v>
      </c>
      <c r="D25" s="26"/>
      <c r="E25" s="27"/>
    </row>
    <row r="26" spans="1:5" s="4" customFormat="1" ht="12.75" customHeight="1">
      <c r="A26" s="49" t="s">
        <v>32</v>
      </c>
      <c r="B26" s="50"/>
      <c r="C26" s="50"/>
      <c r="D26" s="50"/>
      <c r="E26" s="51"/>
    </row>
    <row r="27" spans="1:5" s="4" customFormat="1" ht="89.25">
      <c r="A27" s="19" t="s">
        <v>7</v>
      </c>
      <c r="B27" s="20" t="s">
        <v>34</v>
      </c>
      <c r="C27" s="20" t="s">
        <v>33</v>
      </c>
      <c r="D27" s="33" t="s">
        <v>39</v>
      </c>
      <c r="E27" s="22">
        <f>(390/4*8)*76.24</f>
        <v>59467.199999999997</v>
      </c>
    </row>
    <row r="28" spans="1:5" s="4" customFormat="1" ht="25.5">
      <c r="A28" s="23"/>
      <c r="B28" s="34" t="s">
        <v>41</v>
      </c>
      <c r="C28" s="25" t="s">
        <v>6</v>
      </c>
      <c r="E28" s="27"/>
    </row>
    <row r="29" spans="1:5" s="4" customFormat="1" ht="12.75" customHeight="1">
      <c r="A29" s="49" t="s">
        <v>35</v>
      </c>
      <c r="B29" s="50"/>
      <c r="C29" s="50"/>
      <c r="D29" s="50"/>
      <c r="E29" s="51"/>
    </row>
    <row r="30" spans="1:5" s="4" customFormat="1" ht="12.75">
      <c r="A30" s="19" t="s">
        <v>10</v>
      </c>
      <c r="B30" s="20" t="s">
        <v>37</v>
      </c>
      <c r="C30" s="20" t="s">
        <v>36</v>
      </c>
      <c r="D30" s="21" t="s">
        <v>43</v>
      </c>
      <c r="E30" s="22">
        <f>(530*5)*76.24</f>
        <v>202036</v>
      </c>
    </row>
    <row r="31" spans="1:5" s="4" customFormat="1" ht="25.5">
      <c r="A31" s="23"/>
      <c r="B31" s="34" t="s">
        <v>42</v>
      </c>
      <c r="C31" s="25" t="s">
        <v>6</v>
      </c>
      <c r="D31" s="26"/>
      <c r="E31" s="27"/>
    </row>
    <row r="32" spans="1:5" s="4" customFormat="1" ht="51">
      <c r="A32" s="19" t="s">
        <v>8</v>
      </c>
      <c r="B32" s="20" t="s">
        <v>44</v>
      </c>
      <c r="C32" s="20" t="s">
        <v>46</v>
      </c>
      <c r="D32" s="21" t="s">
        <v>47</v>
      </c>
      <c r="E32" s="22">
        <f>(78*1)*76.24</f>
        <v>5946.7199999999993</v>
      </c>
    </row>
    <row r="33" spans="1:5" s="4" customFormat="1" ht="25.5">
      <c r="A33" s="23"/>
      <c r="B33" s="34" t="s">
        <v>45</v>
      </c>
      <c r="C33" s="25" t="s">
        <v>6</v>
      </c>
      <c r="D33" s="26"/>
      <c r="E33" s="27"/>
    </row>
    <row r="34" spans="1:5" s="4" customFormat="1" ht="12.75">
      <c r="A34" s="28"/>
      <c r="B34" s="48" t="s">
        <v>48</v>
      </c>
      <c r="C34" s="48"/>
      <c r="D34" s="28"/>
      <c r="E34" s="35">
        <f>E21+E24+E27+E30+E32</f>
        <v>536272.15999999992</v>
      </c>
    </row>
    <row r="35" spans="1:5" s="4" customFormat="1" ht="12.75">
      <c r="A35" s="28"/>
      <c r="B35" s="48" t="s">
        <v>49</v>
      </c>
      <c r="C35" s="48"/>
      <c r="D35" s="28"/>
      <c r="E35" s="35">
        <v>20000</v>
      </c>
    </row>
    <row r="36" spans="1:5" s="4" customFormat="1" ht="11.25" customHeight="1">
      <c r="A36" s="28"/>
      <c r="B36" s="48" t="s">
        <v>11</v>
      </c>
      <c r="C36" s="48"/>
      <c r="D36" s="28"/>
      <c r="E36" s="35">
        <f>E34+E35</f>
        <v>556272.15999999992</v>
      </c>
    </row>
    <row r="37" spans="1:5" s="4" customFormat="1" ht="23.25" customHeight="1"/>
    <row r="38" spans="1:5" ht="20.25" customHeight="1">
      <c r="A38" s="47" t="s">
        <v>53</v>
      </c>
      <c r="B38" s="47"/>
      <c r="C38" s="47"/>
      <c r="D38" s="47"/>
      <c r="E38" s="47"/>
    </row>
    <row r="39" spans="1:5" ht="27.75" customHeight="1">
      <c r="A39" s="37"/>
      <c r="B39" s="38" t="s">
        <v>22</v>
      </c>
      <c r="C39" s="39" t="s">
        <v>23</v>
      </c>
      <c r="D39" s="40"/>
      <c r="E39" s="38"/>
    </row>
    <row r="40" spans="1:5" ht="11.25" customHeight="1">
      <c r="A40" s="30"/>
      <c r="B40" s="31"/>
      <c r="C40" s="29"/>
      <c r="D40" s="29"/>
      <c r="E40" s="32"/>
    </row>
    <row r="41" spans="1:5" ht="11.25" customHeight="1">
      <c r="A41" s="30"/>
      <c r="B41" s="31"/>
      <c r="C41" s="29"/>
      <c r="D41" s="29"/>
      <c r="E41" s="32"/>
    </row>
  </sheetData>
  <mergeCells count="13">
    <mergeCell ref="A6:B6"/>
    <mergeCell ref="D6:E6"/>
    <mergeCell ref="A11:E11"/>
    <mergeCell ref="A12:E12"/>
    <mergeCell ref="A38:E38"/>
    <mergeCell ref="B35:C35"/>
    <mergeCell ref="B36:C36"/>
    <mergeCell ref="A20:E20"/>
    <mergeCell ref="A23:E23"/>
    <mergeCell ref="A26:E26"/>
    <mergeCell ref="A29:E29"/>
    <mergeCell ref="B34:C34"/>
    <mergeCell ref="D7:E7"/>
  </mergeCells>
  <pageMargins left="0.31496062874794001" right="0.31496062874794001" top="0.78740155696868896" bottom="0.31496062874794001" header="0.19685038924217199" footer="0.19685038924217199"/>
  <pageSetup paperSize="9" scale="68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экология - Форма 2п по Методике</vt:lpstr>
      <vt:lpstr>'экология - Форма 2п по Методике'!Заголовки_для_печати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nloskutova</cp:lastModifiedBy>
  <cp:lastPrinted>2025-09-04T08:53:11Z</cp:lastPrinted>
  <dcterms:created xsi:type="dcterms:W3CDTF">2014-05-08T09:51:02Z</dcterms:created>
  <dcterms:modified xsi:type="dcterms:W3CDTF">2025-09-04T08:53:46Z</dcterms:modified>
</cp:coreProperties>
</file>