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 defaultThemeVersion="124226"/>
  <bookViews>
    <workbookView xWindow="-15" yWindow="-15" windowWidth="13845" windowHeight="12735"/>
  </bookViews>
  <sheets>
    <sheet name="измерительные приборы" sheetId="23" r:id="rId1"/>
  </sheets>
  <definedNames>
    <definedName name="_GoBack" localSheetId="0">'измерительные приборы'!#REF!</definedName>
    <definedName name="_xlnm._FilterDatabase" localSheetId="0" hidden="1">'измерительные приборы'!$A$9:$W$9</definedName>
    <definedName name="_xlnm.Print_Area" localSheetId="0">'измерительные приборы'!$A$1:$O$25</definedName>
  </definedNames>
  <calcPr calcId="125725"/>
</workbook>
</file>

<file path=xl/calcChain.xml><?xml version="1.0" encoding="utf-8"?>
<calcChain xmlns="http://schemas.openxmlformats.org/spreadsheetml/2006/main">
  <c r="T20" i="23"/>
  <c r="I9"/>
  <c r="J9" s="1"/>
  <c r="K9" s="1"/>
  <c r="L9" l="1"/>
  <c r="M9" s="1"/>
  <c r="N9" s="1"/>
  <c r="L11"/>
  <c r="M11" s="1"/>
  <c r="N11" s="1"/>
  <c r="O11" s="1"/>
  <c r="I11"/>
  <c r="J11" s="1"/>
  <c r="K11" s="1"/>
  <c r="L19"/>
  <c r="M19" s="1"/>
  <c r="N19" s="1"/>
  <c r="O19" s="1"/>
  <c r="I19"/>
  <c r="J19" s="1"/>
  <c r="K19" s="1"/>
  <c r="L17"/>
  <c r="M17" s="1"/>
  <c r="N17" s="1"/>
  <c r="O17" s="1"/>
  <c r="I17"/>
  <c r="J17" s="1"/>
  <c r="K17" s="1"/>
  <c r="L15"/>
  <c r="M15" s="1"/>
  <c r="N15" s="1"/>
  <c r="O15" s="1"/>
  <c r="I15"/>
  <c r="J15" s="1"/>
  <c r="K15" s="1"/>
  <c r="L13"/>
  <c r="M13" s="1"/>
  <c r="N13" s="1"/>
  <c r="O13" s="1"/>
  <c r="I13"/>
  <c r="J13" s="1"/>
  <c r="K13" s="1"/>
  <c r="I18"/>
  <c r="J18" s="1"/>
  <c r="K18" s="1"/>
  <c r="L18"/>
  <c r="M18" s="1"/>
  <c r="N18" s="1"/>
  <c r="O18" s="1"/>
  <c r="I16"/>
  <c r="J16" s="1"/>
  <c r="K16" s="1"/>
  <c r="L16"/>
  <c r="M16" s="1"/>
  <c r="N16" s="1"/>
  <c r="O16" s="1"/>
  <c r="I14"/>
  <c r="J14" s="1"/>
  <c r="K14" s="1"/>
  <c r="L14"/>
  <c r="M14" s="1"/>
  <c r="N14" s="1"/>
  <c r="O14" s="1"/>
  <c r="L12"/>
  <c r="M12" s="1"/>
  <c r="N12" s="1"/>
  <c r="O12" s="1"/>
  <c r="I12"/>
  <c r="J12" s="1"/>
  <c r="K12" s="1"/>
  <c r="L10"/>
  <c r="M10" s="1"/>
  <c r="N10" s="1"/>
  <c r="O10" s="1"/>
  <c r="I10"/>
  <c r="J10" s="1"/>
  <c r="K10" s="1"/>
  <c r="N20" l="1"/>
  <c r="M20"/>
  <c r="O9"/>
  <c r="O20" l="1"/>
</calcChain>
</file>

<file path=xl/sharedStrings.xml><?xml version="1.0" encoding="utf-8"?>
<sst xmlns="http://schemas.openxmlformats.org/spreadsheetml/2006/main" count="68" uniqueCount="49">
  <si>
    <t>№</t>
  </si>
  <si>
    <t>Ед. изм</t>
  </si>
  <si>
    <t>Кол-во</t>
  </si>
  <si>
    <t>Коммерческие предложения (руб./ед.изм.)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</si>
  <si>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</si>
  <si>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</si>
  <si>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</si>
  <si>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Цена за единицу изм. (руб.)</t>
  </si>
  <si>
    <t>Цена за единицу изм. с округлением (вниз) до сотых долей после запятой (руб.)</t>
  </si>
  <si>
    <t xml:space="preserve">                                                                                                                                 </t>
  </si>
  <si>
    <t xml:space="preserve">Поставщик №1 </t>
  </si>
  <si>
    <t>Поставщик №2</t>
  </si>
  <si>
    <t xml:space="preserve">Поставщик №3 </t>
  </si>
  <si>
    <t>Наименование закупки (предмет договора)</t>
  </si>
  <si>
    <t>Используемый метод определения НМЦ</t>
  </si>
  <si>
    <t>Метод сопоставимых рыночных цен (анализа рынка)</t>
  </si>
  <si>
    <t>Срок поставки (выполнения работ, оказания услуг)</t>
  </si>
  <si>
    <t>Расчет НМЦ</t>
  </si>
  <si>
    <t>Информация о запросах ценовых предложений (коммерческих предложений)</t>
  </si>
  <si>
    <t xml:space="preserve">Работник подразделения,
ответственного за расчет НМЦ:
</t>
  </si>
  <si>
    <t>(должность)</t>
  </si>
  <si>
    <t>(подпись/расшифровка подписи)</t>
  </si>
  <si>
    <t>ЧАСТЬ III. ОБОСНОВАНИЕ НАЧАЛЬНОЙ (МАКСИМАЛЬНОЙ) ЦЕНЫ ДОГОВОРА</t>
  </si>
  <si>
    <t>Однородность совокупности значений выявленных цен, используемых в расчете Н(М)ЦД, ЦДЕП</t>
  </si>
  <si>
    <t>Н(М)ЦД, ЦДЕП, определяемая методом сопоставимых рыночных цен (анализа рынка)*</t>
  </si>
  <si>
    <r>
      <rPr>
        <b/>
        <sz val="10"/>
        <color indexed="8"/>
        <rFont val="Times New Roman"/>
        <family val="1"/>
        <charset val="204"/>
      </rPr>
      <t>Расчет Н(М)ЦД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</si>
  <si>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Н(М)Ц, за единицу (руб.)     с НДС</t>
  </si>
  <si>
    <t>шт.</t>
  </si>
  <si>
    <t xml:space="preserve">Наименование предмета договра </t>
  </si>
  <si>
    <t xml:space="preserve">Код ОКПД 2 </t>
  </si>
  <si>
    <t>Кузнецов Д.И. /_____________/</t>
  </si>
  <si>
    <t>специалист ОМТС</t>
  </si>
  <si>
    <t>до 31.12.2025г.</t>
  </si>
  <si>
    <t xml:space="preserve">Измеритель сопротивления заземления ИС-20/1 с клещами КТИ-20/1 (или эквивалент)
</t>
  </si>
  <si>
    <t xml:space="preserve">Клещи передающие КП 20/1 (или эквивалент) </t>
  </si>
  <si>
    <t>Микроомметр МКИ-100 (или эквивалент)</t>
  </si>
  <si>
    <t>Цифровой мегаомметр Е6-32 (или эквивалент)</t>
  </si>
  <si>
    <t>Мультиметр UNI-T UT 60C (или эквивалент)</t>
  </si>
  <si>
    <t>Микроометр МИКО-1 (или эквивалент)</t>
  </si>
  <si>
    <t>Клещи токоизмерительные высоковольтные КТ-1000-В (или эквивалент)</t>
  </si>
  <si>
    <t>Клещи токоизмерительные 0,4 кВ, UNI-T UT206 (или эквивалент)</t>
  </si>
  <si>
    <t>Мегаомметр ЭС 0202/2-Г (или эквивалент)</t>
  </si>
  <si>
    <t>Клещи токоизмерительные DT-3352 (или эквивалент)</t>
  </si>
  <si>
    <t>Кабелеискатель Успех КБИ-406 (Н) (или эквивалент)</t>
  </si>
  <si>
    <t>26.51.43.119</t>
  </si>
  <si>
    <t>26.51.43.113</t>
  </si>
  <si>
    <t>Поставка измерительных приборов</t>
  </si>
  <si>
    <t xml:space="preserve">Итого НМЦ суммы цен за единицу ТРУ устанавливается в размере: 824 698,43 рублей        
</t>
  </si>
  <si>
    <t xml:space="preserve">Дата подготовки обоснования НМЦ  30.07.2025г. </t>
  </si>
</sst>
</file>

<file path=xl/styles.xml><?xml version="1.0" encoding="utf-8"?>
<styleSheet xmlns="http://schemas.openxmlformats.org/spreadsheetml/2006/main">
  <numFmts count="1">
    <numFmt numFmtId="164" formatCode="0.00000"/>
  </numFmts>
  <fonts count="14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7" fillId="0" borderId="0" xfId="0" applyFont="1"/>
    <xf numFmtId="0" fontId="10" fillId="0" borderId="0" xfId="0" applyFont="1"/>
    <xf numFmtId="0" fontId="5" fillId="0" borderId="0" xfId="0" applyFont="1"/>
    <xf numFmtId="0" fontId="6" fillId="0" borderId="0" xfId="0" applyFont="1" applyFill="1" applyAlignment="1" applyProtection="1">
      <alignment vertical="center"/>
      <protection locked="0"/>
    </xf>
    <xf numFmtId="0" fontId="2" fillId="2" borderId="2" xfId="0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" fontId="7" fillId="0" borderId="0" xfId="0" applyNumberFormat="1" applyFont="1"/>
    <xf numFmtId="4" fontId="1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top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Alignment="1">
      <alignment horizontal="center"/>
    </xf>
    <xf numFmtId="4" fontId="5" fillId="0" borderId="0" xfId="0" applyNumberFormat="1" applyFont="1" applyFill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2" borderId="0" xfId="0" applyFont="1" applyFill="1" applyBorder="1" applyAlignment="1">
      <alignment horizontal="center" vertical="top" wrapText="1"/>
    </xf>
    <xf numFmtId="4" fontId="12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wrapText="1"/>
      <protection locked="0"/>
    </xf>
    <xf numFmtId="0" fontId="2" fillId="0" borderId="3" xfId="0" applyFont="1" applyFill="1" applyBorder="1" applyAlignment="1">
      <alignment horizontal="center" vertical="center" wrapText="1"/>
    </xf>
    <xf numFmtId="0" fontId="7" fillId="0" borderId="0" xfId="0" applyFont="1" applyFill="1"/>
    <xf numFmtId="0" fontId="2" fillId="0" borderId="9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3" fillId="3" borderId="0" xfId="0" applyFont="1" applyFill="1" applyBorder="1" applyAlignment="1">
      <alignment horizontal="right" vertical="center"/>
    </xf>
    <xf numFmtId="4" fontId="13" fillId="3" borderId="0" xfId="0" applyNumberFormat="1" applyFont="1" applyFill="1" applyBorder="1" applyAlignment="1">
      <alignment horizontal="right" vertical="center"/>
    </xf>
    <xf numFmtId="4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8" fillId="0" borderId="0" xfId="0" applyNumberFormat="1" applyFont="1"/>
    <xf numFmtId="4" fontId="5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>
      <alignment horizontal="left" wrapText="1"/>
    </xf>
    <xf numFmtId="0" fontId="1" fillId="0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center" vertical="top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7</xdr:row>
      <xdr:rowOff>952500</xdr:rowOff>
    </xdr:from>
    <xdr:to>
      <xdr:col>11</xdr:col>
      <xdr:colOff>0</xdr:colOff>
      <xdr:row>7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229850" y="21526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1024466</xdr:colOff>
      <xdr:row>7</xdr:row>
      <xdr:rowOff>934508</xdr:rowOff>
    </xdr:from>
    <xdr:to>
      <xdr:col>9</xdr:col>
      <xdr:colOff>987425</xdr:colOff>
      <xdr:row>7</xdr:row>
      <xdr:rowOff>1372658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348133" y="3612091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7</xdr:row>
      <xdr:rowOff>1600200</xdr:rowOff>
    </xdr:from>
    <xdr:to>
      <xdr:col>11</xdr:col>
      <xdr:colOff>1504950</xdr:colOff>
      <xdr:row>7</xdr:row>
      <xdr:rowOff>1962150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182350" y="280035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266700</xdr:colOff>
      <xdr:row>7</xdr:row>
      <xdr:rowOff>1400175</xdr:rowOff>
    </xdr:from>
    <xdr:to>
      <xdr:col>11</xdr:col>
      <xdr:colOff>419100</xdr:colOff>
      <xdr:row>7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430000" y="26003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5"/>
  <sheetViews>
    <sheetView tabSelected="1" view="pageBreakPreview" zoomScale="90" zoomScaleNormal="112" zoomScaleSheetLayoutView="90" workbookViewId="0">
      <selection activeCell="I31" sqref="I31"/>
    </sheetView>
  </sheetViews>
  <sheetFormatPr defaultColWidth="9.140625" defaultRowHeight="12.75"/>
  <cols>
    <col min="1" max="1" width="6.140625" style="37" customWidth="1"/>
    <col min="2" max="2" width="46.5703125" style="49" customWidth="1"/>
    <col min="3" max="3" width="14.85546875" style="44" customWidth="1"/>
    <col min="4" max="4" width="7.85546875" style="1" customWidth="1"/>
    <col min="5" max="5" width="9" style="1" customWidth="1"/>
    <col min="6" max="6" width="14" style="18" customWidth="1"/>
    <col min="7" max="7" width="14.5703125" style="18" customWidth="1"/>
    <col min="8" max="8" width="13.85546875" style="1" customWidth="1"/>
    <col min="9" max="9" width="15.5703125" style="1" customWidth="1"/>
    <col min="10" max="10" width="15.42578125" style="1" customWidth="1"/>
    <col min="11" max="11" width="14.28515625" style="1" customWidth="1"/>
    <col min="12" max="12" width="22.7109375" style="1" customWidth="1"/>
    <col min="13" max="13" width="13" style="1" customWidth="1"/>
    <col min="14" max="14" width="13.5703125" style="1" customWidth="1"/>
    <col min="15" max="15" width="15.42578125" style="1" customWidth="1"/>
    <col min="16" max="18" width="15.7109375" style="18" customWidth="1"/>
    <col min="19" max="19" width="11.85546875" style="1" customWidth="1"/>
    <col min="20" max="20" width="12.28515625" style="43" hidden="1" customWidth="1"/>
    <col min="21" max="22" width="9.140625" style="1" hidden="1" customWidth="1"/>
    <col min="23" max="23" width="9.140625" style="18"/>
    <col min="24" max="16384" width="9.140625" style="1"/>
  </cols>
  <sheetData>
    <row r="1" spans="1:22" ht="16.5" customHeight="1">
      <c r="F1" s="47" t="s">
        <v>22</v>
      </c>
      <c r="L1" s="58" t="s">
        <v>9</v>
      </c>
      <c r="M1" s="59"/>
      <c r="N1" s="59"/>
      <c r="O1" s="59"/>
    </row>
    <row r="2" spans="1:22" ht="20.25" customHeight="1">
      <c r="A2" s="34"/>
      <c r="B2" s="50" t="s">
        <v>13</v>
      </c>
      <c r="C2" s="34"/>
      <c r="D2" s="21"/>
      <c r="E2" s="69" t="s">
        <v>46</v>
      </c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22" ht="21" customHeight="1">
      <c r="A3" s="34"/>
      <c r="B3" s="50" t="s">
        <v>14</v>
      </c>
      <c r="C3" s="34"/>
      <c r="D3" s="21"/>
      <c r="E3" s="69" t="s">
        <v>15</v>
      </c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22" ht="33" customHeight="1">
      <c r="A4" s="34"/>
      <c r="B4" s="50" t="s">
        <v>16</v>
      </c>
      <c r="C4" s="34"/>
      <c r="D4" s="21"/>
      <c r="E4" s="69" t="s">
        <v>32</v>
      </c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22" ht="22.5" customHeight="1">
      <c r="A5" s="69" t="s">
        <v>17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22" ht="39" customHeight="1">
      <c r="A6" s="34"/>
      <c r="B6" s="50" t="s">
        <v>18</v>
      </c>
      <c r="C6" s="34"/>
      <c r="D6" s="21"/>
      <c r="E6" s="21"/>
      <c r="F6" s="22"/>
      <c r="G6" s="22"/>
      <c r="H6" s="21"/>
      <c r="I6" s="21"/>
      <c r="J6" s="21"/>
      <c r="K6" s="21"/>
      <c r="L6" s="21"/>
      <c r="M6" s="21"/>
      <c r="N6" s="21"/>
      <c r="O6" s="21"/>
    </row>
    <row r="7" spans="1:22" ht="39" customHeight="1">
      <c r="A7" s="60" t="s">
        <v>0</v>
      </c>
      <c r="B7" s="62" t="s">
        <v>28</v>
      </c>
      <c r="C7" s="62" t="s">
        <v>29</v>
      </c>
      <c r="D7" s="62" t="s">
        <v>1</v>
      </c>
      <c r="E7" s="62" t="s">
        <v>2</v>
      </c>
      <c r="F7" s="64" t="s">
        <v>3</v>
      </c>
      <c r="G7" s="65"/>
      <c r="H7" s="66"/>
      <c r="I7" s="67" t="s">
        <v>23</v>
      </c>
      <c r="J7" s="67"/>
      <c r="K7" s="67"/>
      <c r="L7" s="68" t="s">
        <v>24</v>
      </c>
      <c r="M7" s="68"/>
      <c r="N7" s="68"/>
      <c r="O7" s="68"/>
    </row>
    <row r="8" spans="1:22" ht="159" customHeight="1">
      <c r="A8" s="61"/>
      <c r="B8" s="63"/>
      <c r="C8" s="63"/>
      <c r="D8" s="63"/>
      <c r="E8" s="63"/>
      <c r="F8" s="23" t="s">
        <v>10</v>
      </c>
      <c r="G8" s="23" t="s">
        <v>11</v>
      </c>
      <c r="H8" s="5" t="s">
        <v>12</v>
      </c>
      <c r="I8" s="5" t="s">
        <v>4</v>
      </c>
      <c r="J8" s="5" t="s">
        <v>5</v>
      </c>
      <c r="K8" s="5" t="s">
        <v>6</v>
      </c>
      <c r="L8" s="27" t="s">
        <v>25</v>
      </c>
      <c r="M8" s="9" t="s">
        <v>7</v>
      </c>
      <c r="N8" s="9" t="s">
        <v>8</v>
      </c>
      <c r="O8" s="9" t="s">
        <v>26</v>
      </c>
      <c r="P8" s="31"/>
      <c r="Q8" s="31"/>
      <c r="R8" s="31"/>
    </row>
    <row r="9" spans="1:22" ht="40.15" customHeight="1" thickBot="1">
      <c r="A9" s="36">
        <v>1</v>
      </c>
      <c r="B9" s="52" t="s">
        <v>33</v>
      </c>
      <c r="C9" s="40" t="s">
        <v>44</v>
      </c>
      <c r="D9" s="46" t="s">
        <v>27</v>
      </c>
      <c r="E9" s="46">
        <v>1</v>
      </c>
      <c r="F9" s="40">
        <v>83790</v>
      </c>
      <c r="G9" s="40">
        <v>83790</v>
      </c>
      <c r="H9" s="40">
        <v>85990</v>
      </c>
      <c r="I9" s="6">
        <f>AVERAGE(F9:H9)</f>
        <v>84523.333333333328</v>
      </c>
      <c r="J9" s="7">
        <f>SQRT(((SUM((POWER(H9-I9,2)),(POWER(G9-I9,2)),(POWER(F9-I9,2)))/(COLUMNS(F9:H9)-1))))</f>
        <v>1270.1705922171766</v>
      </c>
      <c r="K9" s="7">
        <f>J9/I9*100</f>
        <v>1.502745504851335</v>
      </c>
      <c r="L9" s="8">
        <f>((E9/3)*(SUM(F9:H9)))</f>
        <v>84523.333333333328</v>
      </c>
      <c r="M9" s="8">
        <f>L9/E9</f>
        <v>84523.333333333328</v>
      </c>
      <c r="N9" s="8">
        <f t="shared" ref="N9" si="0">ROUNDDOWN(M9,2)</f>
        <v>84523.33</v>
      </c>
      <c r="O9" s="19">
        <f>N9*E9</f>
        <v>84523.33</v>
      </c>
      <c r="P9" s="32"/>
      <c r="Q9" s="32"/>
      <c r="R9" s="32"/>
      <c r="S9" s="17"/>
      <c r="T9" s="41">
        <v>72.59</v>
      </c>
      <c r="V9" s="28">
        <v>1.2</v>
      </c>
    </row>
    <row r="10" spans="1:22" ht="40.15" customHeight="1" thickBot="1">
      <c r="A10" s="36">
        <v>2</v>
      </c>
      <c r="B10" s="52" t="s">
        <v>34</v>
      </c>
      <c r="C10" s="40" t="s">
        <v>44</v>
      </c>
      <c r="D10" s="46" t="s">
        <v>27</v>
      </c>
      <c r="E10" s="46">
        <v>1</v>
      </c>
      <c r="F10" s="40">
        <v>33226.199999999997</v>
      </c>
      <c r="G10" s="40">
        <v>33326.199999999997</v>
      </c>
      <c r="H10" s="40">
        <v>35000</v>
      </c>
      <c r="I10" s="6">
        <f t="shared" ref="I10:I19" si="1">AVERAGE(F10:H10)</f>
        <v>33850.799999999996</v>
      </c>
      <c r="J10" s="7">
        <f t="shared" ref="J10:J19" si="2">SQRT(((SUM((POWER(H10-I10,2)),(POWER(G10-I10,2)),(POWER(F10-I10,2)))/(COLUMNS(F10:H10)-1))))</f>
        <v>996.4915855138986</v>
      </c>
      <c r="K10" s="7">
        <f t="shared" ref="K10:K19" si="3">J10/I10*100</f>
        <v>2.9437755843699374</v>
      </c>
      <c r="L10" s="8">
        <f t="shared" ref="L10:L19" si="4">((E10/3)*(SUM(F10:H10)))</f>
        <v>33850.799999999996</v>
      </c>
      <c r="M10" s="8">
        <f t="shared" ref="M10:M19" si="5">L10/E10</f>
        <v>33850.799999999996</v>
      </c>
      <c r="N10" s="8">
        <f t="shared" ref="N10:N19" si="6">ROUNDDOWN(M10,2)</f>
        <v>33850.800000000003</v>
      </c>
      <c r="O10" s="19">
        <f t="shared" ref="O10:O19" si="7">N10*E10</f>
        <v>33850.800000000003</v>
      </c>
      <c r="P10" s="32"/>
      <c r="Q10" s="32"/>
      <c r="R10" s="32"/>
      <c r="S10" s="17"/>
      <c r="T10" s="42">
        <v>4257.75</v>
      </c>
      <c r="V10" s="28">
        <v>1.2</v>
      </c>
    </row>
    <row r="11" spans="1:22" ht="40.15" customHeight="1" thickBot="1">
      <c r="A11" s="36">
        <v>3</v>
      </c>
      <c r="B11" s="52" t="s">
        <v>35</v>
      </c>
      <c r="C11" s="40" t="s">
        <v>45</v>
      </c>
      <c r="D11" s="46" t="s">
        <v>27</v>
      </c>
      <c r="E11" s="46">
        <v>1</v>
      </c>
      <c r="F11" s="40">
        <v>61740</v>
      </c>
      <c r="G11" s="40">
        <v>64800</v>
      </c>
      <c r="H11" s="40">
        <v>64740</v>
      </c>
      <c r="I11" s="6">
        <f t="shared" si="1"/>
        <v>63760</v>
      </c>
      <c r="J11" s="7">
        <f t="shared" si="2"/>
        <v>1749.6285320032935</v>
      </c>
      <c r="K11" s="7">
        <f t="shared" si="3"/>
        <v>2.7440848996287537</v>
      </c>
      <c r="L11" s="8">
        <f t="shared" si="4"/>
        <v>63760</v>
      </c>
      <c r="M11" s="8">
        <f t="shared" si="5"/>
        <v>63760</v>
      </c>
      <c r="N11" s="8">
        <f t="shared" si="6"/>
        <v>63760</v>
      </c>
      <c r="O11" s="19">
        <f t="shared" si="7"/>
        <v>63760</v>
      </c>
      <c r="P11" s="32"/>
      <c r="Q11" s="32"/>
      <c r="R11" s="32"/>
      <c r="S11" s="17"/>
      <c r="T11" s="41">
        <v>103.34</v>
      </c>
      <c r="V11" s="28">
        <v>1.2</v>
      </c>
    </row>
    <row r="12" spans="1:22" ht="40.15" customHeight="1" thickBot="1">
      <c r="A12" s="36">
        <v>4</v>
      </c>
      <c r="B12" s="52" t="s">
        <v>36</v>
      </c>
      <c r="C12" s="40" t="s">
        <v>45</v>
      </c>
      <c r="D12" s="46" t="s">
        <v>27</v>
      </c>
      <c r="E12" s="46">
        <v>1</v>
      </c>
      <c r="F12" s="40">
        <v>50305.5</v>
      </c>
      <c r="G12" s="40">
        <v>50305.5</v>
      </c>
      <c r="H12" s="40">
        <v>51050</v>
      </c>
      <c r="I12" s="6">
        <f t="shared" si="1"/>
        <v>50553.666666666664</v>
      </c>
      <c r="J12" s="7">
        <f t="shared" si="2"/>
        <v>429.83727541167639</v>
      </c>
      <c r="K12" s="7">
        <f t="shared" si="3"/>
        <v>0.85025934566897821</v>
      </c>
      <c r="L12" s="8">
        <f t="shared" si="4"/>
        <v>50553.666666666664</v>
      </c>
      <c r="M12" s="8">
        <f t="shared" si="5"/>
        <v>50553.666666666664</v>
      </c>
      <c r="N12" s="8">
        <f t="shared" si="6"/>
        <v>50553.66</v>
      </c>
      <c r="O12" s="19">
        <f t="shared" si="7"/>
        <v>50553.66</v>
      </c>
      <c r="P12" s="32"/>
      <c r="Q12" s="32"/>
      <c r="R12" s="32"/>
      <c r="S12" s="17"/>
      <c r="T12" s="41">
        <v>93.36</v>
      </c>
      <c r="V12" s="28">
        <v>1.2</v>
      </c>
    </row>
    <row r="13" spans="1:22" ht="40.15" customHeight="1" thickBot="1">
      <c r="A13" s="36">
        <v>5</v>
      </c>
      <c r="B13" s="52" t="s">
        <v>37</v>
      </c>
      <c r="C13" s="40" t="s">
        <v>44</v>
      </c>
      <c r="D13" s="46" t="s">
        <v>27</v>
      </c>
      <c r="E13" s="46">
        <v>1</v>
      </c>
      <c r="F13" s="40">
        <v>4800</v>
      </c>
      <c r="G13" s="40">
        <v>4950</v>
      </c>
      <c r="H13" s="40">
        <v>5200</v>
      </c>
      <c r="I13" s="6">
        <f t="shared" si="1"/>
        <v>4983.333333333333</v>
      </c>
      <c r="J13" s="7">
        <f t="shared" si="2"/>
        <v>202.072594216369</v>
      </c>
      <c r="K13" s="7">
        <f t="shared" si="3"/>
        <v>4.054968445813425</v>
      </c>
      <c r="L13" s="8">
        <f t="shared" si="4"/>
        <v>4983.333333333333</v>
      </c>
      <c r="M13" s="8">
        <f t="shared" si="5"/>
        <v>4983.333333333333</v>
      </c>
      <c r="N13" s="8">
        <f t="shared" si="6"/>
        <v>4983.33</v>
      </c>
      <c r="O13" s="19">
        <f t="shared" si="7"/>
        <v>4983.33</v>
      </c>
      <c r="P13" s="32"/>
      <c r="Q13" s="32"/>
      <c r="R13" s="32"/>
      <c r="S13" s="17"/>
      <c r="T13" s="41">
        <v>108.03</v>
      </c>
      <c r="V13" s="28">
        <v>1.2</v>
      </c>
    </row>
    <row r="14" spans="1:22" ht="40.15" customHeight="1" thickBot="1">
      <c r="A14" s="36">
        <v>6</v>
      </c>
      <c r="B14" s="52" t="s">
        <v>38</v>
      </c>
      <c r="C14" s="40" t="s">
        <v>45</v>
      </c>
      <c r="D14" s="46" t="s">
        <v>27</v>
      </c>
      <c r="E14" s="46">
        <v>1</v>
      </c>
      <c r="F14" s="40">
        <v>257544</v>
      </c>
      <c r="G14" s="40">
        <v>275500</v>
      </c>
      <c r="H14" s="40">
        <v>298060</v>
      </c>
      <c r="I14" s="6">
        <f t="shared" si="1"/>
        <v>277034.66666666669</v>
      </c>
      <c r="J14" s="7">
        <f t="shared" si="2"/>
        <v>20301.550811042329</v>
      </c>
      <c r="K14" s="7">
        <f t="shared" si="3"/>
        <v>7.3281625925428084</v>
      </c>
      <c r="L14" s="8">
        <f t="shared" si="4"/>
        <v>277034.66666666663</v>
      </c>
      <c r="M14" s="8">
        <f t="shared" si="5"/>
        <v>277034.66666666663</v>
      </c>
      <c r="N14" s="8">
        <f t="shared" si="6"/>
        <v>277034.65999999997</v>
      </c>
      <c r="O14" s="19">
        <f t="shared" si="7"/>
        <v>277034.65999999997</v>
      </c>
      <c r="P14" s="32"/>
      <c r="Q14" s="32"/>
      <c r="R14" s="32"/>
      <c r="S14" s="17"/>
      <c r="T14" s="41">
        <v>86.32</v>
      </c>
      <c r="V14" s="28">
        <v>1.2</v>
      </c>
    </row>
    <row r="15" spans="1:22" ht="40.15" customHeight="1" thickBot="1">
      <c r="A15" s="36">
        <v>7</v>
      </c>
      <c r="B15" s="52" t="s">
        <v>39</v>
      </c>
      <c r="C15" s="40" t="s">
        <v>44</v>
      </c>
      <c r="D15" s="46" t="s">
        <v>27</v>
      </c>
      <c r="E15" s="46">
        <v>1</v>
      </c>
      <c r="F15" s="40">
        <v>78876</v>
      </c>
      <c r="G15" s="40">
        <v>79974</v>
      </c>
      <c r="H15" s="40">
        <v>84250</v>
      </c>
      <c r="I15" s="6">
        <f t="shared" si="1"/>
        <v>81033.333333333328</v>
      </c>
      <c r="J15" s="7">
        <f t="shared" si="2"/>
        <v>2839.2973309136423</v>
      </c>
      <c r="K15" s="7">
        <f t="shared" si="3"/>
        <v>3.5038634277009164</v>
      </c>
      <c r="L15" s="8">
        <f t="shared" si="4"/>
        <v>81033.333333333328</v>
      </c>
      <c r="M15" s="8">
        <f t="shared" si="5"/>
        <v>81033.333333333328</v>
      </c>
      <c r="N15" s="8">
        <f t="shared" si="6"/>
        <v>81033.33</v>
      </c>
      <c r="O15" s="19">
        <f t="shared" si="7"/>
        <v>81033.33</v>
      </c>
      <c r="P15" s="32"/>
      <c r="Q15" s="32"/>
      <c r="R15" s="32"/>
      <c r="S15" s="17"/>
      <c r="T15" s="41">
        <v>93.18</v>
      </c>
      <c r="V15" s="28">
        <v>1.2</v>
      </c>
    </row>
    <row r="16" spans="1:22" ht="40.15" customHeight="1" thickBot="1">
      <c r="A16" s="36">
        <v>8</v>
      </c>
      <c r="B16" s="52" t="s">
        <v>40</v>
      </c>
      <c r="C16" s="40" t="s">
        <v>44</v>
      </c>
      <c r="D16" s="46" t="s">
        <v>27</v>
      </c>
      <c r="E16" s="46">
        <v>1</v>
      </c>
      <c r="F16" s="40">
        <v>8772</v>
      </c>
      <c r="G16" s="40">
        <v>9773</v>
      </c>
      <c r="H16" s="40">
        <v>9120</v>
      </c>
      <c r="I16" s="6">
        <f t="shared" si="1"/>
        <v>9221.6666666666661</v>
      </c>
      <c r="J16" s="7">
        <f t="shared" si="2"/>
        <v>508.18533364642997</v>
      </c>
      <c r="K16" s="7">
        <f t="shared" si="3"/>
        <v>5.5107753513077533</v>
      </c>
      <c r="L16" s="8">
        <f t="shared" si="4"/>
        <v>9221.6666666666661</v>
      </c>
      <c r="M16" s="8">
        <f t="shared" si="5"/>
        <v>9221.6666666666661</v>
      </c>
      <c r="N16" s="8">
        <f t="shared" si="6"/>
        <v>9221.66</v>
      </c>
      <c r="O16" s="19">
        <f t="shared" si="7"/>
        <v>9221.66</v>
      </c>
      <c r="P16" s="32"/>
      <c r="Q16" s="32"/>
      <c r="R16" s="32"/>
      <c r="S16" s="17"/>
      <c r="T16" s="41">
        <v>3.13</v>
      </c>
      <c r="V16" s="28">
        <v>1.2</v>
      </c>
    </row>
    <row r="17" spans="1:22" ht="40.15" customHeight="1" thickBot="1">
      <c r="A17" s="36">
        <v>9</v>
      </c>
      <c r="B17" s="52" t="s">
        <v>41</v>
      </c>
      <c r="C17" s="40" t="s">
        <v>45</v>
      </c>
      <c r="D17" s="46" t="s">
        <v>27</v>
      </c>
      <c r="E17" s="46">
        <v>1</v>
      </c>
      <c r="F17" s="40">
        <v>78624</v>
      </c>
      <c r="G17" s="40">
        <v>86540</v>
      </c>
      <c r="H17" s="40">
        <v>85625</v>
      </c>
      <c r="I17" s="6">
        <f t="shared" si="1"/>
        <v>83596.333333333328</v>
      </c>
      <c r="J17" s="7">
        <f t="shared" si="2"/>
        <v>4330.4018674175413</v>
      </c>
      <c r="K17" s="7">
        <f t="shared" si="3"/>
        <v>5.18013373882133</v>
      </c>
      <c r="L17" s="8">
        <f t="shared" si="4"/>
        <v>83596.333333333328</v>
      </c>
      <c r="M17" s="8">
        <f t="shared" si="5"/>
        <v>83596.333333333328</v>
      </c>
      <c r="N17" s="8">
        <f t="shared" si="6"/>
        <v>83596.33</v>
      </c>
      <c r="O17" s="19">
        <f t="shared" si="7"/>
        <v>83596.33</v>
      </c>
      <c r="P17" s="32"/>
      <c r="Q17" s="32"/>
      <c r="R17" s="32"/>
      <c r="S17" s="17"/>
      <c r="T17" s="41">
        <v>3.78</v>
      </c>
      <c r="V17" s="28">
        <v>1.2</v>
      </c>
    </row>
    <row r="18" spans="1:22" ht="40.15" customHeight="1" thickBot="1">
      <c r="A18" s="36">
        <v>10</v>
      </c>
      <c r="B18" s="52" t="s">
        <v>42</v>
      </c>
      <c r="C18" s="40" t="s">
        <v>44</v>
      </c>
      <c r="D18" s="46" t="s">
        <v>27</v>
      </c>
      <c r="E18" s="46">
        <v>1</v>
      </c>
      <c r="F18" s="40">
        <v>31908</v>
      </c>
      <c r="G18" s="40">
        <v>32100</v>
      </c>
      <c r="H18" s="40">
        <v>38200</v>
      </c>
      <c r="I18" s="6">
        <f t="shared" si="1"/>
        <v>34069.333333333336</v>
      </c>
      <c r="J18" s="7">
        <f t="shared" si="2"/>
        <v>3578.5501719737467</v>
      </c>
      <c r="K18" s="7">
        <f t="shared" si="3"/>
        <v>10.503728197324319</v>
      </c>
      <c r="L18" s="8">
        <f t="shared" si="4"/>
        <v>34069.333333333328</v>
      </c>
      <c r="M18" s="8">
        <f t="shared" si="5"/>
        <v>34069.333333333328</v>
      </c>
      <c r="N18" s="8">
        <f t="shared" si="6"/>
        <v>34069.33</v>
      </c>
      <c r="O18" s="19">
        <f t="shared" si="7"/>
        <v>34069.33</v>
      </c>
      <c r="P18" s="32"/>
      <c r="Q18" s="32"/>
      <c r="R18" s="32"/>
      <c r="S18" s="17"/>
      <c r="T18" s="41">
        <v>176.29</v>
      </c>
      <c r="V18" s="28">
        <v>1.2</v>
      </c>
    </row>
    <row r="19" spans="1:22" ht="40.15" customHeight="1" thickBot="1">
      <c r="A19" s="36">
        <v>11</v>
      </c>
      <c r="B19" s="52" t="s">
        <v>43</v>
      </c>
      <c r="C19" s="40" t="s">
        <v>44</v>
      </c>
      <c r="D19" s="46" t="s">
        <v>27</v>
      </c>
      <c r="E19" s="46">
        <v>1</v>
      </c>
      <c r="F19" s="40">
        <v>100008</v>
      </c>
      <c r="G19" s="40">
        <v>104200</v>
      </c>
      <c r="H19" s="40">
        <v>102008</v>
      </c>
      <c r="I19" s="6">
        <f t="shared" si="1"/>
        <v>102072</v>
      </c>
      <c r="J19" s="7">
        <f t="shared" si="2"/>
        <v>2096.7326963635587</v>
      </c>
      <c r="K19" s="7">
        <f t="shared" si="3"/>
        <v>2.0541702879962758</v>
      </c>
      <c r="L19" s="8">
        <f t="shared" si="4"/>
        <v>102072</v>
      </c>
      <c r="M19" s="8">
        <f t="shared" si="5"/>
        <v>102072</v>
      </c>
      <c r="N19" s="8">
        <f t="shared" si="6"/>
        <v>102072</v>
      </c>
      <c r="O19" s="19">
        <f t="shared" si="7"/>
        <v>102072</v>
      </c>
      <c r="P19" s="32"/>
      <c r="Q19" s="32"/>
      <c r="R19" s="32"/>
      <c r="S19" s="17"/>
      <c r="T19" s="41">
        <v>11.28</v>
      </c>
      <c r="V19" s="28">
        <v>1.2</v>
      </c>
    </row>
    <row r="20" spans="1:22" ht="21.75" customHeight="1" thickBot="1">
      <c r="A20" s="38"/>
      <c r="B20" s="51"/>
      <c r="C20" s="10"/>
      <c r="D20" s="11"/>
      <c r="E20" s="12"/>
      <c r="F20" s="24"/>
      <c r="G20" s="24"/>
      <c r="H20" s="13"/>
      <c r="I20" s="14"/>
      <c r="J20" s="15"/>
      <c r="K20" s="15"/>
      <c r="L20" s="16"/>
      <c r="M20" s="8">
        <f>SUM(M9:M19)</f>
        <v>824698.46666666667</v>
      </c>
      <c r="N20" s="8">
        <f>SUM(N9:N19)</f>
        <v>824698.42999999993</v>
      </c>
      <c r="O20" s="19">
        <f>SUM(O9:O19)</f>
        <v>824698.42999999993</v>
      </c>
      <c r="P20" s="33"/>
      <c r="Q20" s="33"/>
      <c r="R20" s="33"/>
      <c r="T20" s="43">
        <f>SUM(T9:T19)</f>
        <v>5009.0499999999993</v>
      </c>
      <c r="V20" s="28">
        <v>1.2</v>
      </c>
    </row>
    <row r="21" spans="1:22" ht="21.75" customHeight="1">
      <c r="A21" s="53" t="s">
        <v>47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30"/>
      <c r="Q21" s="30"/>
      <c r="R21" s="30"/>
      <c r="V21" s="28">
        <v>1.2</v>
      </c>
    </row>
    <row r="22" spans="1:22" ht="21" customHeight="1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29"/>
      <c r="Q22" s="29"/>
      <c r="R22" s="29"/>
    </row>
    <row r="23" spans="1:22" ht="24.75" customHeight="1">
      <c r="A23" s="39"/>
      <c r="B23" s="56" t="s">
        <v>19</v>
      </c>
      <c r="C23" s="45"/>
      <c r="D23" s="2"/>
      <c r="E23" s="57" t="s">
        <v>31</v>
      </c>
      <c r="F23" s="57"/>
      <c r="G23" s="25"/>
      <c r="H23" s="57" t="s">
        <v>30</v>
      </c>
      <c r="I23" s="57"/>
      <c r="J23" s="57"/>
      <c r="K23" s="20"/>
    </row>
    <row r="24" spans="1:22" ht="22.5" customHeight="1">
      <c r="A24" s="39"/>
      <c r="B24" s="56"/>
      <c r="C24" s="45"/>
      <c r="D24" s="2"/>
      <c r="E24" s="57" t="s">
        <v>20</v>
      </c>
      <c r="F24" s="57"/>
      <c r="G24" s="25"/>
      <c r="H24" s="57" t="s">
        <v>21</v>
      </c>
      <c r="I24" s="57"/>
      <c r="J24" s="57"/>
      <c r="K24" s="20"/>
    </row>
    <row r="25" spans="1:22" ht="15.75">
      <c r="A25" s="54"/>
      <c r="B25" s="54"/>
      <c r="C25" s="54"/>
      <c r="D25" s="54"/>
      <c r="E25" s="3"/>
      <c r="F25" s="48"/>
      <c r="G25" s="26"/>
      <c r="H25" s="35"/>
      <c r="I25" s="4"/>
      <c r="J25" s="4"/>
      <c r="K25" s="4"/>
      <c r="L25" s="4"/>
      <c r="M25" s="4"/>
      <c r="N25" s="4"/>
      <c r="O25" s="4"/>
    </row>
  </sheetData>
  <mergeCells count="21">
    <mergeCell ref="L1:O1"/>
    <mergeCell ref="A7:A8"/>
    <mergeCell ref="B7:B8"/>
    <mergeCell ref="D7:D8"/>
    <mergeCell ref="E7:E8"/>
    <mergeCell ref="F7:H7"/>
    <mergeCell ref="I7:K7"/>
    <mergeCell ref="L7:O7"/>
    <mergeCell ref="E2:O2"/>
    <mergeCell ref="E3:O3"/>
    <mergeCell ref="E4:O4"/>
    <mergeCell ref="A5:O5"/>
    <mergeCell ref="C7:C8"/>
    <mergeCell ref="A21:O21"/>
    <mergeCell ref="A25:D25"/>
    <mergeCell ref="A22:O22"/>
    <mergeCell ref="B23:B24"/>
    <mergeCell ref="E23:F23"/>
    <mergeCell ref="H23:J23"/>
    <mergeCell ref="E24:F24"/>
    <mergeCell ref="H24:J24"/>
  </mergeCells>
  <pageMargins left="0.16" right="0.16" top="0.32" bottom="0.24" header="0.22" footer="0.19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измерительные приборы</vt:lpstr>
      <vt:lpstr>'измерительные приборы'!Область_печати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ATorbenko</dc:creator>
  <cp:lastModifiedBy>abeynik</cp:lastModifiedBy>
  <cp:lastPrinted>2025-07-25T08:40:39Z</cp:lastPrinted>
  <dcterms:created xsi:type="dcterms:W3CDTF">2014-01-28T13:50:42Z</dcterms:created>
  <dcterms:modified xsi:type="dcterms:W3CDTF">2025-07-30T12:19:52Z</dcterms:modified>
</cp:coreProperties>
</file>