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15" yWindow="3360" windowWidth="29040" windowHeight="15840" activeTab="1"/>
  </bookViews>
  <sheets>
    <sheet name="из трех" sheetId="24" r:id="rId1"/>
    <sheet name="Лист1" sheetId="25" r:id="rId2"/>
  </sheets>
  <definedNames>
    <definedName name="Excel_BuiltIn_Print_Area">NA()</definedName>
    <definedName name="_xlnm.Print_Area" localSheetId="0">'из трех'!$A$1:$L$21</definedName>
    <definedName name="_xlnm.Print_Area" localSheetId="1">Лист1!$A$1:$M$20</definedName>
  </definedNames>
  <calcPr calcId="145621"/>
</workbook>
</file>

<file path=xl/calcChain.xml><?xml version="1.0" encoding="utf-8"?>
<calcChain xmlns="http://schemas.openxmlformats.org/spreadsheetml/2006/main">
  <c r="F15" i="25" l="1"/>
  <c r="M13" i="25"/>
  <c r="M12" i="25"/>
  <c r="M11" i="25"/>
  <c r="L13" i="25"/>
  <c r="L12" i="25"/>
  <c r="L11" i="25"/>
  <c r="I14" i="25"/>
  <c r="J13" i="25"/>
  <c r="J12" i="25"/>
  <c r="J11" i="25"/>
  <c r="G14" i="25"/>
  <c r="H13" i="25"/>
  <c r="H12" i="25"/>
  <c r="H11" i="25"/>
  <c r="K14" i="25" l="1"/>
  <c r="K14" i="24"/>
  <c r="L14" i="24" s="1"/>
  <c r="K13" i="24"/>
  <c r="K12" i="24"/>
  <c r="L12" i="24" s="1"/>
  <c r="K11" i="24"/>
  <c r="I14" i="24"/>
  <c r="I13" i="24"/>
  <c r="J13" i="24" s="1"/>
  <c r="I12" i="24"/>
  <c r="I11" i="24"/>
  <c r="H12" i="24"/>
  <c r="H13" i="24"/>
  <c r="H14" i="24"/>
  <c r="M13" i="24" l="1"/>
  <c r="M12" i="24"/>
  <c r="J12" i="24"/>
  <c r="M14" i="24"/>
  <c r="L13" i="24"/>
  <c r="J14" i="24"/>
  <c r="J11" i="24" l="1"/>
  <c r="H15" i="24" s="1"/>
  <c r="L11" i="24"/>
  <c r="J15" i="24" s="1"/>
  <c r="H11" i="24"/>
  <c r="F15" i="24" s="1"/>
  <c r="M11" i="24" l="1"/>
  <c r="F16" i="24" l="1"/>
</calcChain>
</file>

<file path=xl/sharedStrings.xml><?xml version="1.0" encoding="utf-8"?>
<sst xmlns="http://schemas.openxmlformats.org/spreadsheetml/2006/main" count="73" uniqueCount="37">
  <si>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</si>
  <si>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</si>
  <si>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</si>
  <si>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</si>
  <si>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</si>
  <si>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</si>
  <si>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</si>
  <si>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</si>
  <si>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</si>
  <si>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</si>
  <si>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</si>
  <si>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</si>
  <si>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</si>
  <si>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</si>
  <si>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</si>
  <si>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</si>
  <si>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</si>
  <si>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м</t>
  </si>
  <si>
    <t>Кабель АПВПу -10 1х150/25</t>
  </si>
  <si>
    <t>Кабель АПвБШвнг 4х120мс(N)-1</t>
  </si>
  <si>
    <t>Участник №1 
(КП от  09.07.2025г)</t>
  </si>
  <si>
    <t>Участник №2 
(КП от 09.07.2025г)</t>
  </si>
  <si>
    <t>Участник №3 
(КП от 09.07.2025г)</t>
  </si>
  <si>
    <t>Кабель АПвБШвнг 4х185/25</t>
  </si>
  <si>
    <t>Кабель АПВПу -10 1х240/25</t>
  </si>
  <si>
    <t>ОКПД2</t>
  </si>
  <si>
    <t>27.32.13.126 Кабели силовые гибкие специализированного назначения
ОГРАНИЧЕНИЕ</t>
  </si>
  <si>
    <t>Информация  о совокупном количестве баллов, согласно ПП Российской Федерации от 17 июля 2015 г. N 719, установлено не менее</t>
  </si>
  <si>
    <t>_</t>
  </si>
  <si>
    <t>Поставка кабеля АПвБШвнг, АПВПу-10 на сентябрь 2025 года, для нужд АО «Орелоблэнерго»</t>
  </si>
  <si>
    <t>Кабель АПвПу-10 1х70/25</t>
  </si>
  <si>
    <t>Кабель АПвБШв 4х50</t>
  </si>
  <si>
    <t>Кабель АПвБШв 4х70</t>
  </si>
  <si>
    <t>Участник №1 
(КП от  15.09.2025г)</t>
  </si>
  <si>
    <t>Участник №2 
(КП от  15.09.2025г)</t>
  </si>
  <si>
    <t>Участник №3 
(КП от  15.09.2025г)</t>
  </si>
  <si>
    <t>Поставка кабеля АПвБШвнг и АПвПУ  для нужд АО "Орелоблэнерго"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</si>
</sst>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#,##0.00\ [$руб.-419];[Red]\-#,##0.00\ [$руб.-419]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Arial Cyr"/>
      <family val="2"/>
      <charset val="204"/>
    </font>
    <font>
      <b/>
      <i/>
      <sz val="16"/>
      <color indexed="8"/>
      <name val="Arial Cyr"/>
      <charset val="204"/>
    </font>
    <font>
      <b/>
      <i/>
      <u/>
      <sz val="11"/>
      <color indexed="8"/>
      <name val="Arial Cyr"/>
      <charset val="204"/>
    </font>
    <font>
      <b/>
      <i/>
      <sz val="16"/>
      <color indexed="8"/>
      <name val="Arial Cyr"/>
      <family val="2"/>
      <charset val="204"/>
    </font>
    <font>
      <b/>
      <i/>
      <u/>
      <sz val="11"/>
      <color indexed="8"/>
      <name val="Arial Cyr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5" fillId="0" borderId="0"/>
    <xf numFmtId="0" fontId="6" fillId="0" borderId="0"/>
    <xf numFmtId="0" fontId="3" fillId="0" borderId="0"/>
    <xf numFmtId="0" fontId="7" fillId="0" borderId="0"/>
    <xf numFmtId="164" fontId="8" fillId="0" borderId="0" applyFont="0" applyFill="0" applyBorder="0" applyAlignment="0" applyProtection="0"/>
    <xf numFmtId="0" fontId="12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1" borderId="1" applyNumberFormat="0" applyAlignment="0" applyProtection="0"/>
    <xf numFmtId="0" fontId="23" fillId="11" borderId="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6" fillId="0" borderId="0" applyBorder="0" applyProtection="0">
      <alignment horizontal="center"/>
    </xf>
    <xf numFmtId="0" fontId="38" fillId="0" borderId="0" applyBorder="0" applyProtection="0">
      <alignment horizontal="center"/>
    </xf>
    <xf numFmtId="0" fontId="36" fillId="0" borderId="0" applyBorder="0" applyProtection="0">
      <alignment horizontal="center" textRotation="90"/>
    </xf>
    <xf numFmtId="0" fontId="38" fillId="0" borderId="0" applyBorder="0" applyProtection="0">
      <alignment horizontal="center" textRotation="90"/>
    </xf>
    <xf numFmtId="0" fontId="37" fillId="0" borderId="0" applyBorder="0" applyProtection="0"/>
    <xf numFmtId="0" fontId="39" fillId="0" borderId="0" applyBorder="0" applyProtection="0"/>
    <xf numFmtId="166" fontId="37" fillId="0" borderId="0" applyBorder="0" applyProtection="0"/>
    <xf numFmtId="166" fontId="39" fillId="0" borderId="0" applyBorder="0" applyProtection="0"/>
    <xf numFmtId="0" fontId="38" fillId="0" borderId="0" applyBorder="0" applyProtection="0">
      <alignment horizontal="center" textRotation="90"/>
    </xf>
    <xf numFmtId="0" fontId="39" fillId="0" borderId="0" applyBorder="0" applyProtection="0"/>
    <xf numFmtId="166" fontId="3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5" fontId="24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9" fillId="0" borderId="0" xfId="0" applyFont="1" applyAlignment="1">
      <alignment horizontal="right" vertical="center" wrapText="1"/>
    </xf>
    <xf numFmtId="0" fontId="30" fillId="3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165" fontId="30" fillId="4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4" fontId="25" fillId="0" borderId="0" xfId="5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31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wrapText="1"/>
    </xf>
    <xf numFmtId="0" fontId="26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164" fontId="27" fillId="0" borderId="8" xfId="5" applyFont="1" applyFill="1" applyBorder="1" applyAlignment="1">
      <alignment horizontal="center" vertical="center" wrapText="1"/>
    </xf>
    <xf numFmtId="164" fontId="27" fillId="0" borderId="8" xfId="5" applyFont="1" applyBorder="1" applyAlignment="1">
      <alignment horizontal="center" vertical="center" wrapText="1"/>
    </xf>
    <xf numFmtId="0" fontId="27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2" fontId="4" fillId="0" borderId="0" xfId="39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27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40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164" fontId="27" fillId="0" borderId="9" xfId="5" applyFont="1" applyFill="1" applyBorder="1" applyAlignment="1">
      <alignment horizontal="center" vertical="center" wrapText="1"/>
    </xf>
    <xf numFmtId="164" fontId="27" fillId="0" borderId="9" xfId="5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42" fillId="3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165" fontId="42" fillId="4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vertical="center" wrapText="1"/>
    </xf>
    <xf numFmtId="0" fontId="45" fillId="0" borderId="9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/>
    </xf>
    <xf numFmtId="164" fontId="27" fillId="0" borderId="15" xfId="5" applyFont="1" applyFill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164" fontId="10" fillId="0" borderId="0" xfId="5" applyFont="1" applyBorder="1" applyAlignment="1">
      <alignment horizontal="center" wrapText="1"/>
    </xf>
    <xf numFmtId="2" fontId="27" fillId="0" borderId="0" xfId="39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3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2" fillId="2" borderId="8" xfId="0" applyFont="1" applyFill="1" applyBorder="1" applyAlignment="1">
      <alignment horizontal="center" vertical="center" wrapText="1"/>
    </xf>
    <xf numFmtId="164" fontId="34" fillId="0" borderId="8" xfId="5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center" wrapText="1"/>
    </xf>
    <xf numFmtId="2" fontId="10" fillId="2" borderId="3" xfId="0" applyNumberFormat="1" applyFont="1" applyFill="1" applyBorder="1" applyAlignment="1">
      <alignment horizontal="center" wrapText="1"/>
    </xf>
    <xf numFmtId="164" fontId="10" fillId="0" borderId="4" xfId="5" applyFont="1" applyBorder="1" applyAlignment="1">
      <alignment horizontal="center" wrapText="1"/>
    </xf>
    <xf numFmtId="164" fontId="10" fillId="0" borderId="6" xfId="5" applyFont="1" applyBorder="1" applyAlignment="1">
      <alignment horizontal="center" wrapText="1"/>
    </xf>
    <xf numFmtId="164" fontId="10" fillId="0" borderId="7" xfId="5" applyFont="1" applyBorder="1" applyAlignment="1">
      <alignment horizont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4" fillId="0" borderId="8" xfId="0" applyFont="1" applyBorder="1" applyAlignment="1">
      <alignment horizontal="center" wrapText="1"/>
    </xf>
    <xf numFmtId="164" fontId="27" fillId="0" borderId="16" xfId="5" applyFont="1" applyFill="1" applyBorder="1" applyAlignment="1">
      <alignment horizontal="center" vertical="center" wrapText="1"/>
    </xf>
    <xf numFmtId="164" fontId="27" fillId="0" borderId="17" xfId="5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wrapText="1"/>
    </xf>
    <xf numFmtId="0" fontId="43" fillId="2" borderId="8" xfId="0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wrapText="1"/>
    </xf>
    <xf numFmtId="2" fontId="10" fillId="2" borderId="13" xfId="0" applyNumberFormat="1" applyFont="1" applyFill="1" applyBorder="1" applyAlignment="1">
      <alignment horizontal="center" wrapText="1"/>
    </xf>
    <xf numFmtId="2" fontId="10" fillId="2" borderId="1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69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" xfId="46"/>
    <cellStyle name="Heading 1 1" xfId="23"/>
    <cellStyle name="Heading 1 2" xfId="24"/>
    <cellStyle name="Heading 2" xfId="47"/>
    <cellStyle name="Heading 2 1" xfId="25"/>
    <cellStyle name="Heading 2 2" xfId="26"/>
    <cellStyle name="Heading 3" xfId="27"/>
    <cellStyle name="Heading 4" xfId="28"/>
    <cellStyle name="Heading1" xfId="48"/>
    <cellStyle name="Heading1 2" xfId="49"/>
    <cellStyle name="Neutral 1" xfId="29"/>
    <cellStyle name="Neutral 2" xfId="30"/>
    <cellStyle name="Note 1" xfId="31"/>
    <cellStyle name="Note 2" xfId="32"/>
    <cellStyle name="Result" xfId="50"/>
    <cellStyle name="Result 2" xfId="51"/>
    <cellStyle name="Result2" xfId="52"/>
    <cellStyle name="Result2 2" xfId="53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Заголовок1 1" xfId="54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4 2 2" xfId="60"/>
    <cellStyle name="Обычный 4 2 2 2" xfId="68"/>
    <cellStyle name="Обычный 4 2 3" xfId="64"/>
    <cellStyle name="Обычный 4 2 4" xfId="44"/>
    <cellStyle name="Обычный 4 3" xfId="43"/>
    <cellStyle name="Обычный 4 3 2" xfId="59"/>
    <cellStyle name="Обычный 4 3 2 2" xfId="67"/>
    <cellStyle name="Обычный 4 3 3" xfId="63"/>
    <cellStyle name="Обычный 4 4" xfId="42"/>
    <cellStyle name="Обычный 4 4 2" xfId="58"/>
    <cellStyle name="Обычный 4 4 2 2" xfId="66"/>
    <cellStyle name="Обычный 4 4 3" xfId="62"/>
    <cellStyle name="Обычный 4 5" xfId="57"/>
    <cellStyle name="Обычный 4 5 2" xfId="65"/>
    <cellStyle name="Обычный 4 6" xfId="61"/>
    <cellStyle name="Обычный 4 7" xfId="41"/>
    <cellStyle name="Обычный 5" xfId="6"/>
    <cellStyle name="Обычный 6" xfId="45"/>
    <cellStyle name="Результат 1" xfId="55"/>
    <cellStyle name="Результат2 1" xfId="56"/>
    <cellStyle name="Стиль 1" xfId="4"/>
    <cellStyle name="Финансовый" xfId="5" builtinId="3"/>
    <cellStyle name="Финансовый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90" zoomScaleNormal="90" workbookViewId="0">
      <selection sqref="A1:XFD1048576"/>
    </sheetView>
  </sheetViews>
  <sheetFormatPr defaultRowHeight="15" x14ac:dyDescent="0.25"/>
  <cols>
    <col min="1" max="1" width="5.85546875" style="6" customWidth="1"/>
    <col min="2" max="2" width="62.42578125" style="6" customWidth="1"/>
    <col min="3" max="3" width="26.85546875" style="6" customWidth="1"/>
    <col min="4" max="4" width="26.7109375" style="6" customWidth="1"/>
    <col min="5" max="5" width="9.140625" style="6" customWidth="1"/>
    <col min="6" max="11" width="18.85546875" style="6" customWidth="1"/>
    <col min="12" max="12" width="17.28515625" style="7" customWidth="1"/>
    <col min="13" max="13" width="14" style="6" bestFit="1" customWidth="1"/>
    <col min="14" max="14" width="10.7109375" style="6" customWidth="1"/>
    <col min="15" max="16384" width="9.140625" style="6"/>
  </cols>
  <sheetData>
    <row r="1" spans="1:18" s="1" customFormat="1" ht="21" customHeight="1" x14ac:dyDescent="0.25">
      <c r="A1" s="79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8" s="1" customFormat="1" ht="30" customHeight="1" x14ac:dyDescent="0.25">
      <c r="A2" s="80" t="s">
        <v>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8" s="1" customFormat="1" ht="15.75" hidden="1" customHeight="1" x14ac:dyDescent="0.25">
      <c r="A3" s="9"/>
      <c r="B3" s="10"/>
      <c r="C3" s="10"/>
      <c r="D3" s="11"/>
      <c r="E3" s="11"/>
      <c r="F3" s="11"/>
      <c r="G3" s="12"/>
      <c r="H3" s="11"/>
      <c r="I3" s="12"/>
      <c r="J3" s="11"/>
      <c r="K3" s="11"/>
      <c r="L3" s="21"/>
    </row>
    <row r="4" spans="1:18" s="1" customFormat="1" ht="64.5" customHeight="1" x14ac:dyDescent="0.25">
      <c r="A4" s="81" t="s">
        <v>29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8" s="1" customFormat="1" ht="39.75" customHeight="1" x14ac:dyDescent="0.25">
      <c r="A5" s="82" t="s">
        <v>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8" s="1" customFormat="1" ht="15.75" hidden="1" customHeight="1" x14ac:dyDescent="0.25">
      <c r="B6" s="2"/>
      <c r="C6" s="2"/>
      <c r="D6" s="3"/>
      <c r="E6" s="4"/>
      <c r="F6" s="5"/>
      <c r="G6" s="4"/>
      <c r="H6" s="5"/>
      <c r="I6" s="4"/>
      <c r="J6" s="5"/>
      <c r="K6" s="4"/>
      <c r="L6" s="4"/>
    </row>
    <row r="7" spans="1:18" ht="15.75" thickBot="1" x14ac:dyDescent="0.3"/>
    <row r="8" spans="1:18" ht="16.5" customHeight="1" thickBot="1" x14ac:dyDescent="0.3">
      <c r="A8" s="83" t="s">
        <v>0</v>
      </c>
      <c r="B8" s="83" t="s">
        <v>1</v>
      </c>
      <c r="C8" s="74" t="s">
        <v>25</v>
      </c>
      <c r="D8" s="74" t="s">
        <v>27</v>
      </c>
      <c r="E8" s="83" t="s">
        <v>2</v>
      </c>
      <c r="F8" s="83" t="s">
        <v>3</v>
      </c>
      <c r="G8" s="85"/>
      <c r="H8" s="85"/>
      <c r="I8" s="85"/>
      <c r="J8" s="85"/>
      <c r="K8" s="85"/>
      <c r="L8" s="85"/>
      <c r="M8" s="62" t="s">
        <v>9</v>
      </c>
    </row>
    <row r="9" spans="1:18" ht="51" customHeight="1" thickBot="1" x14ac:dyDescent="0.3">
      <c r="A9" s="84"/>
      <c r="B9" s="84"/>
      <c r="C9" s="75"/>
      <c r="D9" s="75"/>
      <c r="E9" s="83"/>
      <c r="F9" s="83"/>
      <c r="G9" s="64" t="s">
        <v>20</v>
      </c>
      <c r="H9" s="64"/>
      <c r="I9" s="64" t="s">
        <v>21</v>
      </c>
      <c r="J9" s="64"/>
      <c r="K9" s="64" t="s">
        <v>22</v>
      </c>
      <c r="L9" s="64"/>
      <c r="M9" s="62"/>
      <c r="P9" s="30"/>
    </row>
    <row r="10" spans="1:18" ht="60.75" customHeight="1" thickBot="1" x14ac:dyDescent="0.3">
      <c r="A10" s="84"/>
      <c r="B10" s="84"/>
      <c r="C10" s="76"/>
      <c r="D10" s="76"/>
      <c r="E10" s="83"/>
      <c r="F10" s="83"/>
      <c r="G10" s="23" t="s">
        <v>7</v>
      </c>
      <c r="H10" s="23" t="s">
        <v>16</v>
      </c>
      <c r="I10" s="23" t="s">
        <v>7</v>
      </c>
      <c r="J10" s="23" t="s">
        <v>8</v>
      </c>
      <c r="K10" s="23" t="s">
        <v>7</v>
      </c>
      <c r="L10" s="23" t="s">
        <v>10</v>
      </c>
      <c r="M10" s="62"/>
      <c r="N10" s="33"/>
      <c r="O10" s="33"/>
      <c r="Q10" s="33"/>
      <c r="R10" s="33"/>
    </row>
    <row r="11" spans="1:18" s="18" customFormat="1" ht="39.75" customHeight="1" thickBot="1" x14ac:dyDescent="0.3">
      <c r="A11" s="24">
        <v>1</v>
      </c>
      <c r="B11" s="36" t="s">
        <v>19</v>
      </c>
      <c r="C11" s="71" t="s">
        <v>26</v>
      </c>
      <c r="D11" s="38" t="s">
        <v>28</v>
      </c>
      <c r="E11" s="25" t="s">
        <v>17</v>
      </c>
      <c r="F11" s="25">
        <v>755</v>
      </c>
      <c r="G11" s="26">
        <v>1008</v>
      </c>
      <c r="H11" s="27">
        <f>G11*F11</f>
        <v>761040</v>
      </c>
      <c r="I11" s="26">
        <f>585321.3/F11</f>
        <v>775.2600000000001</v>
      </c>
      <c r="J11" s="27">
        <f>F11*I11</f>
        <v>585321.30000000005</v>
      </c>
      <c r="K11" s="26">
        <f>638173.81/F11</f>
        <v>845.26332450331131</v>
      </c>
      <c r="L11" s="27">
        <f>F11*K11</f>
        <v>638173.81000000006</v>
      </c>
      <c r="M11" s="27">
        <f>AVERAGE(G11,I11,K11)</f>
        <v>876.17444150110384</v>
      </c>
      <c r="N11" s="34"/>
      <c r="O11" s="34"/>
      <c r="P11" s="32"/>
      <c r="Q11" s="34"/>
      <c r="R11" s="34"/>
    </row>
    <row r="12" spans="1:18" s="32" customFormat="1" ht="39.75" customHeight="1" thickBot="1" x14ac:dyDescent="0.3">
      <c r="A12" s="24">
        <v>2</v>
      </c>
      <c r="B12" s="36" t="s">
        <v>23</v>
      </c>
      <c r="C12" s="72"/>
      <c r="D12" s="38" t="s">
        <v>28</v>
      </c>
      <c r="E12" s="25" t="s">
        <v>17</v>
      </c>
      <c r="F12" s="25">
        <v>550</v>
      </c>
      <c r="G12" s="26">
        <v>1503.6</v>
      </c>
      <c r="H12" s="27">
        <f t="shared" ref="H12:H14" si="0">G12*F12</f>
        <v>826980</v>
      </c>
      <c r="I12" s="26">
        <f>632775/F12</f>
        <v>1150.5</v>
      </c>
      <c r="J12" s="27">
        <f t="shared" ref="J12:J14" si="1">F12*I12</f>
        <v>632775</v>
      </c>
      <c r="K12" s="26">
        <f>714769.51/F12</f>
        <v>1299.5809272727272</v>
      </c>
      <c r="L12" s="27">
        <f t="shared" ref="L12:L14" si="2">F12*K12</f>
        <v>714769.51</v>
      </c>
      <c r="M12" s="27">
        <f t="shared" ref="M12:M14" si="3">AVERAGE(G12,I12,K12)</f>
        <v>1317.8936424242422</v>
      </c>
      <c r="N12" s="34"/>
      <c r="O12" s="34"/>
      <c r="Q12" s="34"/>
      <c r="R12" s="34"/>
    </row>
    <row r="13" spans="1:18" s="32" customFormat="1" ht="39.75" customHeight="1" thickBot="1" x14ac:dyDescent="0.3">
      <c r="A13" s="24">
        <v>3</v>
      </c>
      <c r="B13" s="36" t="s">
        <v>18</v>
      </c>
      <c r="C13" s="72"/>
      <c r="D13" s="38" t="s">
        <v>28</v>
      </c>
      <c r="E13" s="25" t="s">
        <v>17</v>
      </c>
      <c r="F13" s="25">
        <v>335</v>
      </c>
      <c r="G13" s="26">
        <v>945</v>
      </c>
      <c r="H13" s="27">
        <f t="shared" si="0"/>
        <v>316575</v>
      </c>
      <c r="I13" s="26">
        <f>298167/F13</f>
        <v>890.05074626865667</v>
      </c>
      <c r="J13" s="27">
        <f t="shared" si="1"/>
        <v>298167</v>
      </c>
      <c r="K13" s="26">
        <f>374172.4/F13</f>
        <v>1116.9325373134329</v>
      </c>
      <c r="L13" s="27">
        <f t="shared" si="2"/>
        <v>374172.4</v>
      </c>
      <c r="M13" s="27">
        <f t="shared" si="3"/>
        <v>983.99442786069665</v>
      </c>
      <c r="N13" s="34"/>
      <c r="O13" s="34"/>
      <c r="Q13" s="34"/>
      <c r="R13" s="34"/>
    </row>
    <row r="14" spans="1:18" s="18" customFormat="1" ht="39.75" customHeight="1" thickBot="1" x14ac:dyDescent="0.3">
      <c r="A14" s="24">
        <v>4</v>
      </c>
      <c r="B14" s="36" t="s">
        <v>24</v>
      </c>
      <c r="C14" s="72"/>
      <c r="D14" s="38" t="s">
        <v>28</v>
      </c>
      <c r="E14" s="25" t="s">
        <v>17</v>
      </c>
      <c r="F14" s="25">
        <v>645</v>
      </c>
      <c r="G14" s="26">
        <v>1120</v>
      </c>
      <c r="H14" s="27">
        <f t="shared" si="0"/>
        <v>722400</v>
      </c>
      <c r="I14" s="26">
        <f>702639.01/F14</f>
        <v>1089.3628062015505</v>
      </c>
      <c r="J14" s="27">
        <f t="shared" si="1"/>
        <v>702639.01</v>
      </c>
      <c r="K14" s="26">
        <f>483974.08/F14</f>
        <v>750.34741085271321</v>
      </c>
      <c r="L14" s="27">
        <f t="shared" si="2"/>
        <v>483974.08</v>
      </c>
      <c r="M14" s="27">
        <f t="shared" si="3"/>
        <v>986.57007235142135</v>
      </c>
      <c r="N14" s="33"/>
      <c r="O14" s="34"/>
      <c r="P14" s="32"/>
      <c r="Q14" s="33"/>
      <c r="R14" s="34"/>
    </row>
    <row r="15" spans="1:18" s="18" customFormat="1" ht="39.75" customHeight="1" thickBot="1" x14ac:dyDescent="0.3">
      <c r="A15" s="24"/>
      <c r="B15" s="28"/>
      <c r="C15" s="73"/>
      <c r="D15" s="23"/>
      <c r="E15" s="29"/>
      <c r="F15" s="65">
        <f>SUM(H11:H14)</f>
        <v>2626995</v>
      </c>
      <c r="G15" s="65"/>
      <c r="H15" s="65">
        <f t="shared" ref="H15" si="4">SUM(J11:J14)</f>
        <v>2218902.31</v>
      </c>
      <c r="I15" s="65"/>
      <c r="J15" s="65">
        <f t="shared" ref="J15" si="5">SUM(L11:L14)</f>
        <v>2211089.8000000003</v>
      </c>
      <c r="K15" s="65"/>
      <c r="L15" s="34"/>
      <c r="M15" s="34"/>
      <c r="N15" s="32"/>
      <c r="O15" s="34"/>
      <c r="P15" s="34"/>
    </row>
    <row r="16" spans="1:18" s="8" customFormat="1" ht="36.75" customHeight="1" thickBot="1" x14ac:dyDescent="0.35">
      <c r="A16" s="22"/>
      <c r="B16" s="66" t="s">
        <v>15</v>
      </c>
      <c r="C16" s="66"/>
      <c r="D16" s="66"/>
      <c r="E16" s="67"/>
      <c r="F16" s="68">
        <f>(F15+H15+J15)/3</f>
        <v>2352329.0366666671</v>
      </c>
      <c r="G16" s="69"/>
      <c r="H16" s="69"/>
      <c r="I16" s="69"/>
      <c r="J16" s="69"/>
      <c r="K16" s="70"/>
      <c r="L16" s="17"/>
      <c r="M16" s="31"/>
      <c r="P16" s="35"/>
      <c r="Q16" s="35"/>
    </row>
    <row r="17" spans="2:17" x14ac:dyDescent="0.25">
      <c r="M17" s="31"/>
      <c r="P17" s="33"/>
      <c r="Q17" s="33"/>
    </row>
    <row r="19" spans="2:17" s="13" customFormat="1" ht="21" customHeight="1" x14ac:dyDescent="0.3">
      <c r="B19" s="19" t="s">
        <v>11</v>
      </c>
      <c r="C19" s="37"/>
      <c r="D19" s="77" t="s">
        <v>12</v>
      </c>
      <c r="E19" s="77"/>
      <c r="F19" s="77"/>
      <c r="G19" s="77"/>
      <c r="H19" s="19"/>
      <c r="I19" s="19"/>
      <c r="J19" s="19"/>
      <c r="K19" s="19"/>
      <c r="M19" s="15"/>
      <c r="N19" s="15"/>
      <c r="O19" s="15"/>
    </row>
    <row r="20" spans="2:17" ht="28.5" customHeight="1" x14ac:dyDescent="0.3">
      <c r="B20" s="78" t="s">
        <v>14</v>
      </c>
      <c r="C20" s="78"/>
      <c r="D20" s="78"/>
      <c r="E20" s="78"/>
      <c r="F20" s="78"/>
      <c r="G20" s="78"/>
      <c r="H20" s="20"/>
      <c r="I20" s="20"/>
      <c r="J20" s="20"/>
      <c r="K20" s="20"/>
      <c r="L20" s="6"/>
      <c r="M20" s="7"/>
      <c r="N20" s="7"/>
      <c r="O20" s="7"/>
    </row>
    <row r="21" spans="2:17" s="14" customFormat="1" ht="46.5" customHeight="1" x14ac:dyDescent="0.25">
      <c r="B21" s="63" t="s">
        <v>13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16"/>
      <c r="N21" s="16"/>
      <c r="O21" s="16"/>
    </row>
    <row r="22" spans="2:17" x14ac:dyDescent="0.25">
      <c r="L22" s="6"/>
      <c r="M22" s="7"/>
      <c r="N22" s="7"/>
      <c r="O22" s="7"/>
    </row>
  </sheetData>
  <mergeCells count="24">
    <mergeCell ref="A1:L1"/>
    <mergeCell ref="A2:L2"/>
    <mergeCell ref="A4:L4"/>
    <mergeCell ref="A5:L5"/>
    <mergeCell ref="A8:A10"/>
    <mergeCell ref="B8:B10"/>
    <mergeCell ref="E8:E10"/>
    <mergeCell ref="F8:F10"/>
    <mergeCell ref="G8:L8"/>
    <mergeCell ref="M8:M10"/>
    <mergeCell ref="B21:L21"/>
    <mergeCell ref="G9:H9"/>
    <mergeCell ref="I9:J9"/>
    <mergeCell ref="K9:L9"/>
    <mergeCell ref="F15:G15"/>
    <mergeCell ref="H15:I15"/>
    <mergeCell ref="J15:K15"/>
    <mergeCell ref="B16:E16"/>
    <mergeCell ref="F16:K16"/>
    <mergeCell ref="C11:C15"/>
    <mergeCell ref="C8:C10"/>
    <mergeCell ref="D8:D10"/>
    <mergeCell ref="D19:G19"/>
    <mergeCell ref="B20:G2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70" zoomScaleNormal="70" workbookViewId="0">
      <selection activeCell="A4" sqref="A4:L4"/>
    </sheetView>
  </sheetViews>
  <sheetFormatPr defaultRowHeight="15" x14ac:dyDescent="0.25"/>
  <cols>
    <col min="1" max="1" width="5.85546875" style="6" customWidth="1"/>
    <col min="2" max="2" width="62.42578125" style="6" customWidth="1"/>
    <col min="3" max="3" width="26.85546875" style="6" customWidth="1"/>
    <col min="4" max="4" width="26.7109375" style="6" customWidth="1"/>
    <col min="5" max="5" width="9.140625" style="6" customWidth="1"/>
    <col min="6" max="11" width="18.85546875" style="6" customWidth="1"/>
    <col min="12" max="12" width="17.28515625" style="7" customWidth="1"/>
    <col min="13" max="13" width="14" style="6" bestFit="1" customWidth="1"/>
    <col min="14" max="14" width="18.7109375" style="6" customWidth="1"/>
    <col min="15" max="15" width="11.7109375" style="6" customWidth="1"/>
    <col min="16" max="16" width="15.7109375" style="6" customWidth="1"/>
    <col min="17" max="20" width="9.140625" style="6"/>
    <col min="21" max="21" width="13.5703125" style="6" customWidth="1"/>
    <col min="22" max="22" width="17.7109375" style="6" customWidth="1"/>
    <col min="23" max="16384" width="9.140625" style="6"/>
  </cols>
  <sheetData>
    <row r="1" spans="1:18" s="1" customFormat="1" ht="21" customHeight="1" x14ac:dyDescent="0.25">
      <c r="A1" s="88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40"/>
    </row>
    <row r="2" spans="1:18" s="1" customFormat="1" ht="30" customHeight="1" x14ac:dyDescent="0.25">
      <c r="A2" s="82" t="s">
        <v>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40"/>
    </row>
    <row r="3" spans="1:18" s="1" customFormat="1" ht="15.75" hidden="1" customHeight="1" x14ac:dyDescent="0.25">
      <c r="A3" s="44"/>
      <c r="B3" s="45"/>
      <c r="C3" s="45"/>
      <c r="D3" s="46"/>
      <c r="E3" s="46"/>
      <c r="F3" s="46"/>
      <c r="G3" s="47"/>
      <c r="H3" s="46"/>
      <c r="I3" s="47"/>
      <c r="J3" s="46"/>
      <c r="K3" s="46"/>
      <c r="L3" s="40"/>
      <c r="M3" s="40"/>
    </row>
    <row r="4" spans="1:18" s="1" customFormat="1" ht="64.5" customHeight="1" x14ac:dyDescent="0.25">
      <c r="A4" s="89" t="s">
        <v>36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40"/>
    </row>
    <row r="5" spans="1:18" s="1" customFormat="1" ht="39.75" customHeight="1" x14ac:dyDescent="0.25">
      <c r="A5" s="82" t="s">
        <v>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40"/>
    </row>
    <row r="6" spans="1:18" s="1" customFormat="1" ht="15.75" hidden="1" customHeight="1" x14ac:dyDescent="0.25">
      <c r="A6" s="40"/>
      <c r="B6" s="44"/>
      <c r="C6" s="44"/>
      <c r="D6" s="45"/>
      <c r="E6" s="46"/>
      <c r="F6" s="47"/>
      <c r="G6" s="46"/>
      <c r="H6" s="47"/>
      <c r="I6" s="46"/>
      <c r="J6" s="47"/>
      <c r="K6" s="46"/>
      <c r="L6" s="46"/>
      <c r="M6" s="40"/>
    </row>
    <row r="7" spans="1:18" ht="19.5" thickBot="1" x14ac:dyDescent="0.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  <c r="M7" s="48"/>
    </row>
    <row r="8" spans="1:18" ht="16.5" customHeight="1" thickBot="1" x14ac:dyDescent="0.35">
      <c r="A8" s="90" t="s">
        <v>0</v>
      </c>
      <c r="B8" s="90" t="s">
        <v>1</v>
      </c>
      <c r="C8" s="92" t="s">
        <v>25</v>
      </c>
      <c r="D8" s="92" t="s">
        <v>27</v>
      </c>
      <c r="E8" s="90" t="s">
        <v>2</v>
      </c>
      <c r="F8" s="90" t="s">
        <v>3</v>
      </c>
      <c r="G8" s="95"/>
      <c r="H8" s="95"/>
      <c r="I8" s="95"/>
      <c r="J8" s="95"/>
      <c r="K8" s="95"/>
      <c r="L8" s="95"/>
      <c r="M8" s="90" t="s">
        <v>9</v>
      </c>
    </row>
    <row r="9" spans="1:18" ht="51" customHeight="1" thickBot="1" x14ac:dyDescent="0.3">
      <c r="A9" s="91"/>
      <c r="B9" s="91"/>
      <c r="C9" s="93"/>
      <c r="D9" s="93"/>
      <c r="E9" s="90"/>
      <c r="F9" s="90"/>
      <c r="G9" s="96" t="s">
        <v>33</v>
      </c>
      <c r="H9" s="96"/>
      <c r="I9" s="96" t="s">
        <v>34</v>
      </c>
      <c r="J9" s="96"/>
      <c r="K9" s="96" t="s">
        <v>35</v>
      </c>
      <c r="L9" s="96"/>
      <c r="M9" s="90"/>
      <c r="P9" s="30"/>
    </row>
    <row r="10" spans="1:18" ht="60.75" customHeight="1" thickBot="1" x14ac:dyDescent="0.3">
      <c r="A10" s="91"/>
      <c r="B10" s="91"/>
      <c r="C10" s="94"/>
      <c r="D10" s="94"/>
      <c r="E10" s="90"/>
      <c r="F10" s="90"/>
      <c r="G10" s="50" t="s">
        <v>7</v>
      </c>
      <c r="H10" s="50" t="s">
        <v>16</v>
      </c>
      <c r="I10" s="50" t="s">
        <v>7</v>
      </c>
      <c r="J10" s="50" t="s">
        <v>8</v>
      </c>
      <c r="K10" s="50" t="s">
        <v>7</v>
      </c>
      <c r="L10" s="50" t="s">
        <v>10</v>
      </c>
      <c r="M10" s="90"/>
      <c r="N10" s="33"/>
      <c r="O10" s="33"/>
      <c r="Q10" s="33"/>
      <c r="R10" s="33"/>
    </row>
    <row r="11" spans="1:18" s="32" customFormat="1" ht="39.75" customHeight="1" thickBot="1" x14ac:dyDescent="0.3">
      <c r="A11" s="51">
        <v>1</v>
      </c>
      <c r="B11" s="36" t="s">
        <v>30</v>
      </c>
      <c r="C11" s="71" t="s">
        <v>26</v>
      </c>
      <c r="D11" s="52" t="s">
        <v>28</v>
      </c>
      <c r="E11" s="25" t="s">
        <v>17</v>
      </c>
      <c r="F11" s="25">
        <v>1700</v>
      </c>
      <c r="G11" s="26">
        <v>841.2</v>
      </c>
      <c r="H11" s="27">
        <f>G11*F11</f>
        <v>1430040</v>
      </c>
      <c r="I11" s="26">
        <v>521.79</v>
      </c>
      <c r="J11" s="27">
        <f>I11*F11</f>
        <v>887042.99999999988</v>
      </c>
      <c r="K11" s="26">
        <v>446.09</v>
      </c>
      <c r="L11" s="27">
        <f>K11*F11</f>
        <v>758353</v>
      </c>
      <c r="M11" s="27">
        <f>(G11+I11+K11)/3</f>
        <v>603.02666666666664</v>
      </c>
    </row>
    <row r="12" spans="1:18" s="32" customFormat="1" ht="39.75" customHeight="1" thickBot="1" x14ac:dyDescent="0.3">
      <c r="A12" s="51">
        <v>2</v>
      </c>
      <c r="B12" s="36" t="s">
        <v>31</v>
      </c>
      <c r="C12" s="72"/>
      <c r="D12" s="52" t="s">
        <v>28</v>
      </c>
      <c r="E12" s="25" t="s">
        <v>17</v>
      </c>
      <c r="F12" s="25">
        <v>680</v>
      </c>
      <c r="G12" s="26">
        <v>455.62</v>
      </c>
      <c r="H12" s="27">
        <f>G12*F12</f>
        <v>309821.59999999998</v>
      </c>
      <c r="I12" s="26">
        <v>452.29</v>
      </c>
      <c r="J12" s="27">
        <f>I12*F12</f>
        <v>307557.2</v>
      </c>
      <c r="K12" s="26">
        <v>424.71</v>
      </c>
      <c r="L12" s="27">
        <f>K12*F12</f>
        <v>288802.8</v>
      </c>
      <c r="M12" s="27">
        <f>(K12+I12+G12)/3</f>
        <v>444.20666666666665</v>
      </c>
    </row>
    <row r="13" spans="1:18" s="32" customFormat="1" ht="39.75" customHeight="1" thickBot="1" x14ac:dyDescent="0.3">
      <c r="A13" s="51">
        <v>3</v>
      </c>
      <c r="B13" s="36" t="s">
        <v>32</v>
      </c>
      <c r="C13" s="72"/>
      <c r="D13" s="52" t="s">
        <v>28</v>
      </c>
      <c r="E13" s="25" t="s">
        <v>17</v>
      </c>
      <c r="F13" s="25">
        <v>480</v>
      </c>
      <c r="G13" s="42">
        <v>563.96</v>
      </c>
      <c r="H13" s="43">
        <f>G13*F13</f>
        <v>270700.80000000005</v>
      </c>
      <c r="I13" s="42">
        <v>574.12</v>
      </c>
      <c r="J13" s="43">
        <f>I13*F13</f>
        <v>275577.59999999998</v>
      </c>
      <c r="K13" s="42">
        <v>474.85</v>
      </c>
      <c r="L13" s="43">
        <f>K13*F13</f>
        <v>227928</v>
      </c>
      <c r="M13" s="43">
        <f>(K13+I13+G13)/3</f>
        <v>537.64333333333332</v>
      </c>
    </row>
    <row r="14" spans="1:18" s="32" customFormat="1" ht="39.75" customHeight="1" thickBot="1" x14ac:dyDescent="0.3">
      <c r="A14" s="51"/>
      <c r="B14" s="28"/>
      <c r="C14" s="73"/>
      <c r="D14" s="50"/>
      <c r="E14" s="53"/>
      <c r="F14" s="54"/>
      <c r="G14" s="86">
        <f>H13+H12+H11</f>
        <v>2010562.4</v>
      </c>
      <c r="H14" s="87"/>
      <c r="I14" s="87">
        <f>J13+J12+J11</f>
        <v>1470177.7999999998</v>
      </c>
      <c r="J14" s="87"/>
      <c r="K14" s="87">
        <f>L13+L12+L11</f>
        <v>1275083.8</v>
      </c>
      <c r="L14" s="87"/>
      <c r="M14" s="55"/>
    </row>
    <row r="15" spans="1:18" s="8" customFormat="1" ht="36.75" customHeight="1" thickBot="1" x14ac:dyDescent="0.35">
      <c r="A15" s="56"/>
      <c r="B15" s="97" t="s">
        <v>15</v>
      </c>
      <c r="C15" s="98"/>
      <c r="D15" s="98"/>
      <c r="E15" s="99"/>
      <c r="F15" s="68">
        <f>(G14+I14+K14)/3</f>
        <v>1585274.6666666667</v>
      </c>
      <c r="G15" s="69"/>
      <c r="H15" s="69"/>
      <c r="I15" s="69"/>
      <c r="J15" s="69"/>
      <c r="K15" s="70"/>
      <c r="L15" s="57"/>
      <c r="M15" s="58"/>
    </row>
    <row r="16" spans="1:18" ht="18.75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58"/>
    </row>
    <row r="17" spans="1:15" ht="18.75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48"/>
    </row>
    <row r="18" spans="1:15" s="13" customFormat="1" ht="21" customHeight="1" x14ac:dyDescent="0.3">
      <c r="A18" s="59"/>
      <c r="B18" s="60" t="s">
        <v>11</v>
      </c>
      <c r="C18" s="60"/>
      <c r="D18" s="100" t="s">
        <v>12</v>
      </c>
      <c r="E18" s="100"/>
      <c r="F18" s="100"/>
      <c r="G18" s="100"/>
      <c r="H18" s="60"/>
      <c r="I18" s="60"/>
      <c r="J18" s="60"/>
      <c r="K18" s="60"/>
      <c r="L18" s="59"/>
      <c r="M18" s="61"/>
      <c r="N18" s="15"/>
      <c r="O18" s="15"/>
    </row>
    <row r="19" spans="1:15" ht="28.5" customHeight="1" x14ac:dyDescent="0.3">
      <c r="A19" s="48"/>
      <c r="B19" s="78" t="s">
        <v>14</v>
      </c>
      <c r="C19" s="78"/>
      <c r="D19" s="78"/>
      <c r="E19" s="78"/>
      <c r="F19" s="78"/>
      <c r="G19" s="78"/>
      <c r="H19" s="39"/>
      <c r="I19" s="39"/>
      <c r="J19" s="39"/>
      <c r="K19" s="39"/>
      <c r="L19" s="48"/>
      <c r="M19" s="49"/>
      <c r="N19" s="7"/>
      <c r="O19" s="7"/>
    </row>
    <row r="20" spans="1:15" s="14" customFormat="1" ht="46.5" customHeight="1" x14ac:dyDescent="0.3">
      <c r="A20" s="48"/>
      <c r="B20" s="78" t="s">
        <v>13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49"/>
      <c r="N20" s="16"/>
      <c r="O20" s="16"/>
    </row>
    <row r="21" spans="1:15" x14ac:dyDescent="0.25">
      <c r="L21" s="6"/>
      <c r="M21" s="7"/>
      <c r="N21" s="7"/>
      <c r="O21" s="7"/>
    </row>
    <row r="25" spans="1:15" x14ac:dyDescent="0.25">
      <c r="C25" s="41"/>
      <c r="D25" s="41"/>
      <c r="F25" s="41"/>
      <c r="G25" s="41"/>
    </row>
  </sheetData>
  <mergeCells count="24">
    <mergeCell ref="D18:G18"/>
    <mergeCell ref="B19:G19"/>
    <mergeCell ref="B20:L20"/>
    <mergeCell ref="M8:M10"/>
    <mergeCell ref="G9:H9"/>
    <mergeCell ref="I9:J9"/>
    <mergeCell ref="K9:L9"/>
    <mergeCell ref="B15:E15"/>
    <mergeCell ref="F15:K15"/>
    <mergeCell ref="G14:H14"/>
    <mergeCell ref="C11:C14"/>
    <mergeCell ref="A1:L1"/>
    <mergeCell ref="A2:L2"/>
    <mergeCell ref="A4:L4"/>
    <mergeCell ref="A5:L5"/>
    <mergeCell ref="A8:A10"/>
    <mergeCell ref="B8:B10"/>
    <mergeCell ref="C8:C10"/>
    <mergeCell ref="D8:D10"/>
    <mergeCell ref="E8:E10"/>
    <mergeCell ref="F8:F10"/>
    <mergeCell ref="K14:L14"/>
    <mergeCell ref="I14:J14"/>
    <mergeCell ref="G8:L8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 трех</vt:lpstr>
      <vt:lpstr>Лист1</vt:lpstr>
      <vt:lpstr>'из трех'!Область_печати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2025-09-15T11:28:34Z</cp:lastPrinted>
  <dcterms:created xsi:type="dcterms:W3CDTF">2021-01-25T12:59:15Z</dcterms:created>
  <dcterms:modified xsi:type="dcterms:W3CDTF">2025-09-16T08:07:37Z</dcterms:modified>
</cp:coreProperties>
</file>