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-15" windowWidth="13845" windowHeight="12735"/>
  </bookViews>
  <sheets>
    <sheet name="Светотехническая продукция" sheetId="23" r:id="rId1"/>
  </sheets>
  <definedNames>
    <definedName name="_GoBack" localSheetId="0">'Светотехническая продукция'!#REF!</definedName>
    <definedName name="_xlnm.Print_Area" localSheetId="0">'Светотехническая продукция'!$A$1:$O$28</definedName>
  </definedNames>
  <calcPr calcId="114210" refMode="R1C1"/>
</workbook>
</file>

<file path=xl/calcChain.xml><?xml version="1.0" encoding="utf-8"?>
<calcChain xmlns="http://schemas.openxmlformats.org/spreadsheetml/2006/main">
  <c r="T22" i="23"/>
  <c r="I9"/>
  <c r="J9"/>
  <c r="K9"/>
  <c r="L9"/>
  <c r="M9"/>
  <c r="N9"/>
  <c r="L11"/>
  <c r="M11"/>
  <c r="N11"/>
  <c r="O11"/>
  <c r="I11"/>
  <c r="J11"/>
  <c r="K11"/>
  <c r="L21"/>
  <c r="M21"/>
  <c r="N21"/>
  <c r="O21"/>
  <c r="I21"/>
  <c r="J21"/>
  <c r="K21"/>
  <c r="L19"/>
  <c r="M19"/>
  <c r="N19"/>
  <c r="O19"/>
  <c r="I19"/>
  <c r="J19"/>
  <c r="K19"/>
  <c r="L17"/>
  <c r="M17"/>
  <c r="N17"/>
  <c r="O17"/>
  <c r="I17"/>
  <c r="J17"/>
  <c r="K17"/>
  <c r="L15"/>
  <c r="M15"/>
  <c r="N15"/>
  <c r="O15"/>
  <c r="I15"/>
  <c r="J15"/>
  <c r="K15"/>
  <c r="L13"/>
  <c r="M13"/>
  <c r="N13"/>
  <c r="O13"/>
  <c r="I13"/>
  <c r="J13"/>
  <c r="K13"/>
  <c r="I20"/>
  <c r="J20"/>
  <c r="K20"/>
  <c r="L20"/>
  <c r="M20"/>
  <c r="N20"/>
  <c r="O20"/>
  <c r="I18"/>
  <c r="J18"/>
  <c r="K18"/>
  <c r="L18"/>
  <c r="M18"/>
  <c r="N18"/>
  <c r="O18"/>
  <c r="I16"/>
  <c r="J16"/>
  <c r="K16"/>
  <c r="L16"/>
  <c r="M16"/>
  <c r="N16"/>
  <c r="O16"/>
  <c r="I14"/>
  <c r="J14"/>
  <c r="K14"/>
  <c r="L14"/>
  <c r="M14"/>
  <c r="N14"/>
  <c r="O14"/>
  <c r="L12"/>
  <c r="M12"/>
  <c r="N12"/>
  <c r="O12"/>
  <c r="I12"/>
  <c r="J12"/>
  <c r="K12"/>
  <c r="L10"/>
  <c r="M10"/>
  <c r="N10"/>
  <c r="O10"/>
  <c r="I10"/>
  <c r="J10"/>
  <c r="K10"/>
  <c r="N22"/>
  <c r="M22"/>
  <c r="O9"/>
  <c r="O22"/>
</calcChain>
</file>

<file path=xl/sharedStrings.xml><?xml version="1.0" encoding="utf-8"?>
<sst xmlns="http://schemas.openxmlformats.org/spreadsheetml/2006/main" count="76" uniqueCount="53">
  <si>
    <t>№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</si>
  <si>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</si>
  <si>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</si>
  <si>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</si>
  <si>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</si>
  <si>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</si>
  <si>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</si>
  <si>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</si>
  <si>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</si>
  <si>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                                                                                                                                 </t>
  </si>
  <si>
    <t xml:space="preserve">Поставщик №1 </t>
  </si>
  <si>
    <t>Поставщик №2</t>
  </si>
  <si>
    <t xml:space="preserve">Поставщик №3 </t>
  </si>
  <si>
    <t>Наименование закупки (предмет договора)</t>
  </si>
  <si>
    <t>Используемый метод определения НМЦ</t>
  </si>
  <si>
    <t>Метод сопоставимых рыночных цен (анализа рынка)</t>
  </si>
  <si>
    <t>Срок поставки (выполнения работ, оказания услуг)</t>
  </si>
  <si>
    <t>Расчет НМЦ</t>
  </si>
  <si>
    <t>Информация о запросах ценовых предложений (коммерческих предложений)</t>
  </si>
  <si>
    <t xml:space="preserve">Работник подразделения,
ответственного за расчет НМЦ:
</t>
  </si>
  <si>
    <t>(должность)</t>
  </si>
  <si>
    <t>(подпись/расшифровка подписи)</t>
  </si>
  <si>
    <t>ЧАСТЬ III. ОБОСНОВАНИЕ НАЧАЛЬНОЙ (МАКСИМАЛЬНОЙ) ЦЕНЫ ДОГОВОРА</t>
  </si>
  <si>
    <t>Однородность совокупности значений выявленных цен, используемых в расчете Н(М)ЦД, ЦДЕП</t>
  </si>
  <si>
    <t>Н(М)ЦД, ЦДЕП,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</si>
  <si>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</si>
  <si>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 суммы единиц ТРУ составила:</t>
  </si>
  <si>
    <t>Н(М)Ц, за единицу (руб.)     с НДС</t>
  </si>
  <si>
    <t xml:space="preserve">Наименование предмета договра </t>
  </si>
  <si>
    <t xml:space="preserve">Код ОКПД 2 </t>
  </si>
  <si>
    <t>Поставка песка и щебня</t>
  </si>
  <si>
    <t>до 30 ноября 2026г.</t>
  </si>
  <si>
    <t xml:space="preserve">Дата подготовки обоснования НМЦ  22.10.2025г. </t>
  </si>
  <si>
    <t>Бергс Н.М. /_____________/</t>
  </si>
  <si>
    <t>Песок Строительный мытый</t>
  </si>
  <si>
    <t>Песок Строительный крупный</t>
  </si>
  <si>
    <t>Песок Карьерный мелкий</t>
  </si>
  <si>
    <t>Песок Морской крупный</t>
  </si>
  <si>
    <t>Песок Морской мелкий</t>
  </si>
  <si>
    <t>Песок Прибрежный</t>
  </si>
  <si>
    <t>Отсев немытый</t>
  </si>
  <si>
    <t>Щебень 5/20 немытый</t>
  </si>
  <si>
    <t>Щебень 5/20 гранитный</t>
  </si>
  <si>
    <t>Щебень 5/20 1 категории</t>
  </si>
  <si>
    <t>Щебень 5/20 2 категории</t>
  </si>
  <si>
    <t>Щебень 20/40</t>
  </si>
  <si>
    <t>Щебень 40/80</t>
  </si>
  <si>
    <t>т</t>
  </si>
  <si>
    <t>08.12.11.130</t>
  </si>
  <si>
    <t>08.12.12.140</t>
  </si>
  <si>
    <t>25 194, 96</t>
  </si>
  <si>
    <t xml:space="preserve">Итого НМЦ суммы цен за единицу ТРУ устанавливается в размере: 25 194,96  рублей        
</t>
  </si>
  <si>
    <t>специалист 1 кат. ОМТС</t>
  </si>
</sst>
</file>

<file path=xl/styles.xml><?xml version="1.0" encoding="utf-8"?>
<styleSheet xmlns="http://schemas.openxmlformats.org/spreadsheetml/2006/main">
  <numFmts count="1">
    <numFmt numFmtId="164" formatCode="0.00000"/>
  </numFmts>
  <fonts count="15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4" fontId="5" fillId="0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7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4" fontId="13" fillId="2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5" fillId="0" borderId="0" xfId="0" applyNumberFormat="1" applyFont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2" fontId="9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44175" y="33813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1028700</xdr:colOff>
      <xdr:row>7</xdr:row>
      <xdr:rowOff>933450</xdr:rowOff>
    </xdr:from>
    <xdr:to>
      <xdr:col>9</xdr:col>
      <xdr:colOff>990600</xdr:colOff>
      <xdr:row>7</xdr:row>
      <xdr:rowOff>1371600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86900" y="33623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96675" y="40290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1628775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44325" y="38290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8"/>
  <sheetViews>
    <sheetView tabSelected="1" view="pageBreakPreview" topLeftCell="A4" zoomScale="90" zoomScaleNormal="112" zoomScaleSheetLayoutView="90" workbookViewId="0">
      <selection activeCell="L26" sqref="L26"/>
    </sheetView>
  </sheetViews>
  <sheetFormatPr defaultRowHeight="12.75"/>
  <cols>
    <col min="1" max="1" width="6.140625" style="38" customWidth="1"/>
    <col min="2" max="2" width="46.5703125" style="45" customWidth="1"/>
    <col min="3" max="3" width="14.85546875" style="45" customWidth="1"/>
    <col min="4" max="4" width="7.85546875" style="1" customWidth="1"/>
    <col min="5" max="5" width="9" style="1" customWidth="1"/>
    <col min="6" max="6" width="14" style="18" customWidth="1"/>
    <col min="7" max="7" width="14.5703125" style="18" customWidth="1"/>
    <col min="8" max="8" width="13.8554687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" style="1" customWidth="1"/>
    <col min="14" max="14" width="13.5703125" style="1" customWidth="1"/>
    <col min="15" max="15" width="15.42578125" style="1" customWidth="1"/>
    <col min="16" max="18" width="15.7109375" style="18" customWidth="1"/>
    <col min="19" max="19" width="11.85546875" style="1" customWidth="1"/>
    <col min="20" max="20" width="12.28515625" style="44" hidden="1" customWidth="1"/>
    <col min="21" max="22" width="9.140625" style="1" hidden="1" customWidth="1"/>
    <col min="23" max="23" width="9.140625" style="18"/>
    <col min="24" max="16384" width="9.140625" style="1"/>
  </cols>
  <sheetData>
    <row r="1" spans="1:22" ht="16.5" customHeight="1">
      <c r="F1" s="51" t="s">
        <v>22</v>
      </c>
      <c r="L1" s="64" t="s">
        <v>9</v>
      </c>
      <c r="M1" s="65"/>
      <c r="N1" s="65"/>
      <c r="O1" s="65"/>
    </row>
    <row r="2" spans="1:22" ht="20.25" customHeight="1">
      <c r="A2" s="21"/>
      <c r="B2" s="41" t="s">
        <v>13</v>
      </c>
      <c r="C2" s="21"/>
      <c r="D2" s="21"/>
      <c r="E2" s="59" t="s">
        <v>30</v>
      </c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2" ht="21" customHeight="1">
      <c r="A3" s="21"/>
      <c r="B3" s="41" t="s">
        <v>14</v>
      </c>
      <c r="C3" s="21"/>
      <c r="D3" s="21"/>
      <c r="E3" s="59" t="s">
        <v>15</v>
      </c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2" ht="33" customHeight="1">
      <c r="A4" s="21"/>
      <c r="B4" s="41" t="s">
        <v>16</v>
      </c>
      <c r="C4" s="21"/>
      <c r="D4" s="21"/>
      <c r="E4" s="60" t="s">
        <v>31</v>
      </c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22" ht="22.5" customHeight="1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2" ht="39" customHeight="1">
      <c r="A6" s="21"/>
      <c r="B6" s="41" t="s">
        <v>18</v>
      </c>
      <c r="C6" s="21"/>
      <c r="D6" s="21"/>
      <c r="E6" s="21"/>
      <c r="F6" s="23"/>
      <c r="G6" s="23"/>
      <c r="H6" s="21"/>
      <c r="I6" s="21"/>
      <c r="J6" s="21"/>
      <c r="K6" s="21"/>
      <c r="L6" s="21"/>
      <c r="M6" s="21"/>
      <c r="N6" s="21"/>
      <c r="O6" s="21"/>
    </row>
    <row r="7" spans="1:22" ht="39" customHeight="1">
      <c r="A7" s="66" t="s">
        <v>0</v>
      </c>
      <c r="B7" s="68" t="s">
        <v>28</v>
      </c>
      <c r="C7" s="57" t="s">
        <v>29</v>
      </c>
      <c r="D7" s="68" t="s">
        <v>1</v>
      </c>
      <c r="E7" s="68" t="s">
        <v>2</v>
      </c>
      <c r="F7" s="69" t="s">
        <v>3</v>
      </c>
      <c r="G7" s="70"/>
      <c r="H7" s="71"/>
      <c r="I7" s="72" t="s">
        <v>23</v>
      </c>
      <c r="J7" s="72"/>
      <c r="K7" s="72"/>
      <c r="L7" s="73" t="s">
        <v>24</v>
      </c>
      <c r="M7" s="73"/>
      <c r="N7" s="73"/>
      <c r="O7" s="73"/>
    </row>
    <row r="8" spans="1:22" ht="159" customHeight="1">
      <c r="A8" s="67"/>
      <c r="B8" s="57"/>
      <c r="C8" s="58"/>
      <c r="D8" s="57"/>
      <c r="E8" s="57"/>
      <c r="F8" s="24" t="s">
        <v>10</v>
      </c>
      <c r="G8" s="24" t="s">
        <v>11</v>
      </c>
      <c r="H8" s="5" t="s">
        <v>12</v>
      </c>
      <c r="I8" s="5" t="s">
        <v>4</v>
      </c>
      <c r="J8" s="5" t="s">
        <v>5</v>
      </c>
      <c r="K8" s="5" t="s">
        <v>6</v>
      </c>
      <c r="L8" s="28" t="s">
        <v>25</v>
      </c>
      <c r="M8" s="9" t="s">
        <v>7</v>
      </c>
      <c r="N8" s="9" t="s">
        <v>8</v>
      </c>
      <c r="O8" s="9" t="s">
        <v>27</v>
      </c>
      <c r="P8" s="32"/>
      <c r="Q8" s="32"/>
      <c r="R8" s="32"/>
    </row>
    <row r="9" spans="1:22" ht="15.75">
      <c r="A9" s="37">
        <v>1</v>
      </c>
      <c r="B9" s="53" t="s">
        <v>34</v>
      </c>
      <c r="C9" s="49" t="s">
        <v>48</v>
      </c>
      <c r="D9" s="47" t="s">
        <v>47</v>
      </c>
      <c r="E9" s="47">
        <v>1</v>
      </c>
      <c r="F9" s="50">
        <v>2100</v>
      </c>
      <c r="G9" s="50">
        <v>2150</v>
      </c>
      <c r="H9" s="50">
        <v>2170</v>
      </c>
      <c r="I9" s="6">
        <f>AVERAGE(F9:H9)</f>
        <v>2140</v>
      </c>
      <c r="J9" s="7">
        <f>SQRT(((SUM((POWER(H9-I9,2)),(POWER(G9-I9,2)),(POWER(F9-I9,2)))/(COLUMNS(F9:H9)-1))))</f>
        <v>36.055512754639892</v>
      </c>
      <c r="K9" s="7">
        <f>J9/I9*100</f>
        <v>1.6848370446093406</v>
      </c>
      <c r="L9" s="8">
        <f>((E9/3)*(SUM(F9:H9)))</f>
        <v>2140</v>
      </c>
      <c r="M9" s="8">
        <f>L9/E9</f>
        <v>2140</v>
      </c>
      <c r="N9" s="8">
        <f>ROUNDDOWN(M9,2)</f>
        <v>2140</v>
      </c>
      <c r="O9" s="19">
        <f>N9*E9</f>
        <v>2140</v>
      </c>
      <c r="P9" s="33"/>
      <c r="Q9" s="33"/>
      <c r="R9" s="33"/>
      <c r="S9" s="17"/>
      <c r="T9" s="42">
        <v>72.59</v>
      </c>
      <c r="V9" s="29">
        <v>1.2</v>
      </c>
    </row>
    <row r="10" spans="1:22" ht="15.75">
      <c r="A10" s="37">
        <v>2</v>
      </c>
      <c r="B10" s="53" t="s">
        <v>35</v>
      </c>
      <c r="C10" s="49" t="s">
        <v>48</v>
      </c>
      <c r="D10" s="47" t="s">
        <v>47</v>
      </c>
      <c r="E10" s="47">
        <v>1</v>
      </c>
      <c r="F10" s="50">
        <v>2100</v>
      </c>
      <c r="G10" s="50">
        <v>2150</v>
      </c>
      <c r="H10" s="50">
        <v>2170</v>
      </c>
      <c r="I10" s="6">
        <f t="shared" ref="I10:I21" si="0">AVERAGE(F10:H10)</f>
        <v>2140</v>
      </c>
      <c r="J10" s="7">
        <f t="shared" ref="J10:J21" si="1">SQRT(((SUM((POWER(H10-I10,2)),(POWER(G10-I10,2)),(POWER(F10-I10,2)))/(COLUMNS(F10:H10)-1))))</f>
        <v>36.055512754639892</v>
      </c>
      <c r="K10" s="7">
        <f t="shared" ref="K10:K21" si="2">J10/I10*100</f>
        <v>1.6848370446093406</v>
      </c>
      <c r="L10" s="8">
        <f t="shared" ref="L10:L21" si="3">((E10/3)*(SUM(F10:H10)))</f>
        <v>2140</v>
      </c>
      <c r="M10" s="8">
        <f t="shared" ref="M10:M21" si="4">L10/E10</f>
        <v>2140</v>
      </c>
      <c r="N10" s="8">
        <f t="shared" ref="N10:N21" si="5">ROUNDDOWN(M10,2)</f>
        <v>2140</v>
      </c>
      <c r="O10" s="19">
        <f t="shared" ref="O10:O21" si="6">N10*E10</f>
        <v>2140</v>
      </c>
      <c r="P10" s="33"/>
      <c r="Q10" s="33"/>
      <c r="R10" s="33"/>
      <c r="S10" s="17"/>
      <c r="T10" s="43">
        <v>4257.75</v>
      </c>
      <c r="V10" s="29">
        <v>1.2</v>
      </c>
    </row>
    <row r="11" spans="1:22" ht="15.75">
      <c r="A11" s="37">
        <v>3</v>
      </c>
      <c r="B11" s="53" t="s">
        <v>36</v>
      </c>
      <c r="C11" s="49" t="s">
        <v>48</v>
      </c>
      <c r="D11" s="47" t="s">
        <v>47</v>
      </c>
      <c r="E11" s="47">
        <v>1</v>
      </c>
      <c r="F11" s="50">
        <v>1950</v>
      </c>
      <c r="G11" s="50">
        <v>2150</v>
      </c>
      <c r="H11" s="50">
        <v>2170</v>
      </c>
      <c r="I11" s="6">
        <f t="shared" si="0"/>
        <v>2090</v>
      </c>
      <c r="J11" s="7">
        <f t="shared" si="1"/>
        <v>121.6552506059644</v>
      </c>
      <c r="K11" s="7">
        <f t="shared" si="2"/>
        <v>5.8208253878451872</v>
      </c>
      <c r="L11" s="8">
        <f t="shared" si="3"/>
        <v>2090</v>
      </c>
      <c r="M11" s="8">
        <f t="shared" si="4"/>
        <v>2090</v>
      </c>
      <c r="N11" s="8">
        <f t="shared" si="5"/>
        <v>2090</v>
      </c>
      <c r="O11" s="19">
        <f t="shared" si="6"/>
        <v>2090</v>
      </c>
      <c r="P11" s="33"/>
      <c r="Q11" s="33"/>
      <c r="R11" s="33"/>
      <c r="S11" s="17"/>
      <c r="T11" s="42">
        <v>103.34</v>
      </c>
      <c r="V11" s="29">
        <v>1.2</v>
      </c>
    </row>
    <row r="12" spans="1:22" ht="15.75">
      <c r="A12" s="37">
        <v>4</v>
      </c>
      <c r="B12" s="53" t="s">
        <v>37</v>
      </c>
      <c r="C12" s="49" t="s">
        <v>48</v>
      </c>
      <c r="D12" s="47" t="s">
        <v>47</v>
      </c>
      <c r="E12" s="47">
        <v>1</v>
      </c>
      <c r="F12" s="50">
        <v>2300</v>
      </c>
      <c r="G12" s="50">
        <v>2390</v>
      </c>
      <c r="H12" s="50">
        <v>2395</v>
      </c>
      <c r="I12" s="6">
        <f t="shared" si="0"/>
        <v>2361.6666666666665</v>
      </c>
      <c r="J12" s="7">
        <f t="shared" si="1"/>
        <v>53.463383107818132</v>
      </c>
      <c r="K12" s="7">
        <f t="shared" si="2"/>
        <v>2.2637988613049318</v>
      </c>
      <c r="L12" s="8">
        <f t="shared" si="3"/>
        <v>2361.6666666666665</v>
      </c>
      <c r="M12" s="8">
        <f t="shared" si="4"/>
        <v>2361.6666666666665</v>
      </c>
      <c r="N12" s="8">
        <f t="shared" si="5"/>
        <v>2361.66</v>
      </c>
      <c r="O12" s="19">
        <f t="shared" si="6"/>
        <v>2361.66</v>
      </c>
      <c r="P12" s="33"/>
      <c r="Q12" s="33"/>
      <c r="R12" s="33"/>
      <c r="S12" s="17"/>
      <c r="T12" s="42">
        <v>93.36</v>
      </c>
      <c r="V12" s="29">
        <v>1.2</v>
      </c>
    </row>
    <row r="13" spans="1:22" ht="15.75">
      <c r="A13" s="37">
        <v>5</v>
      </c>
      <c r="B13" s="53" t="s">
        <v>38</v>
      </c>
      <c r="C13" s="49" t="s">
        <v>48</v>
      </c>
      <c r="D13" s="47" t="s">
        <v>47</v>
      </c>
      <c r="E13" s="47">
        <v>1</v>
      </c>
      <c r="F13" s="50">
        <v>1950</v>
      </c>
      <c r="G13" s="50">
        <v>2390</v>
      </c>
      <c r="H13" s="50">
        <v>2395</v>
      </c>
      <c r="I13" s="6">
        <f t="shared" si="0"/>
        <v>2245</v>
      </c>
      <c r="J13" s="7">
        <f t="shared" si="1"/>
        <v>255.48972582082436</v>
      </c>
      <c r="K13" s="7">
        <f t="shared" si="2"/>
        <v>11.380388677987723</v>
      </c>
      <c r="L13" s="8">
        <f t="shared" si="3"/>
        <v>2245</v>
      </c>
      <c r="M13" s="8">
        <f t="shared" si="4"/>
        <v>2245</v>
      </c>
      <c r="N13" s="8">
        <f t="shared" si="5"/>
        <v>2245</v>
      </c>
      <c r="O13" s="19">
        <f t="shared" si="6"/>
        <v>2245</v>
      </c>
      <c r="P13" s="33"/>
      <c r="Q13" s="33"/>
      <c r="R13" s="33"/>
      <c r="S13" s="17"/>
      <c r="T13" s="42">
        <v>108.03</v>
      </c>
      <c r="V13" s="29">
        <v>1.2</v>
      </c>
    </row>
    <row r="14" spans="1:22" ht="15.75">
      <c r="A14" s="37">
        <v>6</v>
      </c>
      <c r="B14" s="53" t="s">
        <v>39</v>
      </c>
      <c r="C14" s="49" t="s">
        <v>48</v>
      </c>
      <c r="D14" s="47" t="s">
        <v>47</v>
      </c>
      <c r="E14" s="47">
        <v>1</v>
      </c>
      <c r="F14" s="50">
        <v>2300</v>
      </c>
      <c r="G14" s="50">
        <v>2390</v>
      </c>
      <c r="H14" s="50">
        <v>2395</v>
      </c>
      <c r="I14" s="6">
        <f t="shared" si="0"/>
        <v>2361.6666666666665</v>
      </c>
      <c r="J14" s="7">
        <f t="shared" si="1"/>
        <v>53.463383107818132</v>
      </c>
      <c r="K14" s="7">
        <f t="shared" si="2"/>
        <v>2.2637988613049318</v>
      </c>
      <c r="L14" s="8">
        <f t="shared" si="3"/>
        <v>2361.6666666666665</v>
      </c>
      <c r="M14" s="8">
        <f t="shared" si="4"/>
        <v>2361.6666666666665</v>
      </c>
      <c r="N14" s="8">
        <f t="shared" si="5"/>
        <v>2361.66</v>
      </c>
      <c r="O14" s="19">
        <f t="shared" si="6"/>
        <v>2361.66</v>
      </c>
      <c r="P14" s="33"/>
      <c r="Q14" s="33"/>
      <c r="R14" s="33"/>
      <c r="S14" s="17"/>
      <c r="T14" s="42">
        <v>86.32</v>
      </c>
      <c r="V14" s="29">
        <v>1.2</v>
      </c>
    </row>
    <row r="15" spans="1:22" ht="15.75">
      <c r="A15" s="37">
        <v>7</v>
      </c>
      <c r="B15" s="53" t="s">
        <v>40</v>
      </c>
      <c r="C15" s="49" t="s">
        <v>49</v>
      </c>
      <c r="D15" s="47" t="s">
        <v>47</v>
      </c>
      <c r="E15" s="47">
        <v>1</v>
      </c>
      <c r="F15" s="50">
        <v>1100</v>
      </c>
      <c r="G15" s="50">
        <v>1250</v>
      </c>
      <c r="H15" s="50">
        <v>1270</v>
      </c>
      <c r="I15" s="6">
        <f t="shared" si="0"/>
        <v>1206.6666666666667</v>
      </c>
      <c r="J15" s="7">
        <f t="shared" si="1"/>
        <v>92.91573243177568</v>
      </c>
      <c r="K15" s="7">
        <f t="shared" si="2"/>
        <v>7.7001988203129006</v>
      </c>
      <c r="L15" s="8">
        <f t="shared" si="3"/>
        <v>1206.6666666666665</v>
      </c>
      <c r="M15" s="8">
        <f t="shared" si="4"/>
        <v>1206.6666666666665</v>
      </c>
      <c r="N15" s="8">
        <f t="shared" si="5"/>
        <v>1206.6600000000001</v>
      </c>
      <c r="O15" s="19">
        <f t="shared" si="6"/>
        <v>1206.6600000000001</v>
      </c>
      <c r="P15" s="33"/>
      <c r="Q15" s="33"/>
      <c r="R15" s="33"/>
      <c r="S15" s="17"/>
      <c r="T15" s="42">
        <v>93.18</v>
      </c>
      <c r="V15" s="29">
        <v>1.2</v>
      </c>
    </row>
    <row r="16" spans="1:22" ht="15.75">
      <c r="A16" s="37">
        <v>8</v>
      </c>
      <c r="B16" s="53" t="s">
        <v>41</v>
      </c>
      <c r="C16" s="49" t="s">
        <v>49</v>
      </c>
      <c r="D16" s="47" t="s">
        <v>47</v>
      </c>
      <c r="E16" s="47">
        <v>1</v>
      </c>
      <c r="F16" s="50">
        <v>1550</v>
      </c>
      <c r="G16" s="50">
        <v>1600</v>
      </c>
      <c r="H16" s="50">
        <v>1690</v>
      </c>
      <c r="I16" s="6">
        <f t="shared" si="0"/>
        <v>1613.3333333333333</v>
      </c>
      <c r="J16" s="7">
        <f t="shared" si="1"/>
        <v>70.945988845975876</v>
      </c>
      <c r="K16" s="7">
        <f t="shared" si="2"/>
        <v>4.3974786474778442</v>
      </c>
      <c r="L16" s="8">
        <f t="shared" si="3"/>
        <v>1613.3333333333333</v>
      </c>
      <c r="M16" s="8">
        <f t="shared" si="4"/>
        <v>1613.3333333333333</v>
      </c>
      <c r="N16" s="8">
        <f t="shared" si="5"/>
        <v>1613.33</v>
      </c>
      <c r="O16" s="19">
        <f t="shared" si="6"/>
        <v>1613.33</v>
      </c>
      <c r="P16" s="33"/>
      <c r="Q16" s="33"/>
      <c r="R16" s="33"/>
      <c r="S16" s="17"/>
      <c r="T16" s="42">
        <v>3.13</v>
      </c>
      <c r="V16" s="29">
        <v>1.2</v>
      </c>
    </row>
    <row r="17" spans="1:22" ht="15.75">
      <c r="A17" s="37">
        <v>9</v>
      </c>
      <c r="B17" s="53" t="s">
        <v>43</v>
      </c>
      <c r="C17" s="49" t="s">
        <v>49</v>
      </c>
      <c r="D17" s="47" t="s">
        <v>47</v>
      </c>
      <c r="E17" s="47">
        <v>1</v>
      </c>
      <c r="F17" s="50">
        <v>1500</v>
      </c>
      <c r="G17" s="50">
        <v>1600</v>
      </c>
      <c r="H17" s="50">
        <v>1690</v>
      </c>
      <c r="I17" s="6">
        <f t="shared" si="0"/>
        <v>1596.6666666666667</v>
      </c>
      <c r="J17" s="7">
        <f t="shared" si="1"/>
        <v>95.043849529221688</v>
      </c>
      <c r="K17" s="7">
        <f t="shared" si="2"/>
        <v>5.9526419329366398</v>
      </c>
      <c r="L17" s="8">
        <f t="shared" si="3"/>
        <v>1596.6666666666665</v>
      </c>
      <c r="M17" s="8">
        <f t="shared" si="4"/>
        <v>1596.6666666666665</v>
      </c>
      <c r="N17" s="8">
        <f t="shared" si="5"/>
        <v>1596.66</v>
      </c>
      <c r="O17" s="19">
        <f t="shared" si="6"/>
        <v>1596.66</v>
      </c>
      <c r="P17" s="33"/>
      <c r="Q17" s="33"/>
      <c r="R17" s="33"/>
      <c r="S17" s="17"/>
      <c r="T17" s="42">
        <v>3.78</v>
      </c>
      <c r="V17" s="29">
        <v>1.2</v>
      </c>
    </row>
    <row r="18" spans="1:22" ht="15.75">
      <c r="A18" s="37">
        <v>10</v>
      </c>
      <c r="B18" s="53" t="s">
        <v>44</v>
      </c>
      <c r="C18" s="49" t="s">
        <v>49</v>
      </c>
      <c r="D18" s="47" t="s">
        <v>47</v>
      </c>
      <c r="E18" s="47">
        <v>1</v>
      </c>
      <c r="F18" s="50">
        <v>1500</v>
      </c>
      <c r="G18" s="50">
        <v>1600</v>
      </c>
      <c r="H18" s="50">
        <v>1690</v>
      </c>
      <c r="I18" s="6">
        <f t="shared" si="0"/>
        <v>1596.6666666666667</v>
      </c>
      <c r="J18" s="7">
        <f t="shared" si="1"/>
        <v>95.043849529221688</v>
      </c>
      <c r="K18" s="7">
        <f t="shared" si="2"/>
        <v>5.9526419329366398</v>
      </c>
      <c r="L18" s="8">
        <f t="shared" si="3"/>
        <v>1596.6666666666665</v>
      </c>
      <c r="M18" s="8">
        <f t="shared" si="4"/>
        <v>1596.6666666666665</v>
      </c>
      <c r="N18" s="8">
        <f t="shared" si="5"/>
        <v>1596.66</v>
      </c>
      <c r="O18" s="19">
        <f t="shared" si="6"/>
        <v>1596.66</v>
      </c>
      <c r="P18" s="33"/>
      <c r="Q18" s="33"/>
      <c r="R18" s="33"/>
      <c r="S18" s="17"/>
      <c r="T18" s="42">
        <v>176.29</v>
      </c>
      <c r="V18" s="29">
        <v>1.2</v>
      </c>
    </row>
    <row r="19" spans="1:22" ht="15.75">
      <c r="A19" s="37">
        <v>11</v>
      </c>
      <c r="B19" s="53" t="s">
        <v>42</v>
      </c>
      <c r="C19" s="49" t="s">
        <v>49</v>
      </c>
      <c r="D19" s="48" t="s">
        <v>47</v>
      </c>
      <c r="E19" s="47">
        <v>1</v>
      </c>
      <c r="F19" s="50">
        <v>2500</v>
      </c>
      <c r="G19" s="50">
        <v>2650</v>
      </c>
      <c r="H19" s="50">
        <v>2690</v>
      </c>
      <c r="I19" s="6">
        <f t="shared" si="0"/>
        <v>2613.3333333333335</v>
      </c>
      <c r="J19" s="7">
        <f t="shared" si="1"/>
        <v>100.16652800877812</v>
      </c>
      <c r="K19" s="7">
        <f t="shared" si="2"/>
        <v>3.8329028574787545</v>
      </c>
      <c r="L19" s="8">
        <f t="shared" si="3"/>
        <v>2613.333333333333</v>
      </c>
      <c r="M19" s="8">
        <f t="shared" si="4"/>
        <v>2613.333333333333</v>
      </c>
      <c r="N19" s="8">
        <f t="shared" si="5"/>
        <v>2613.33</v>
      </c>
      <c r="O19" s="19">
        <f t="shared" si="6"/>
        <v>2613.33</v>
      </c>
      <c r="P19" s="33"/>
      <c r="Q19" s="33"/>
      <c r="R19" s="33"/>
      <c r="S19" s="17"/>
      <c r="T19" s="42">
        <v>11.28</v>
      </c>
      <c r="V19" s="29">
        <v>1.2</v>
      </c>
    </row>
    <row r="20" spans="1:22" ht="15.75">
      <c r="A20" s="37">
        <v>12</v>
      </c>
      <c r="B20" s="53" t="s">
        <v>45</v>
      </c>
      <c r="C20" s="49" t="s">
        <v>49</v>
      </c>
      <c r="D20" s="47" t="s">
        <v>47</v>
      </c>
      <c r="E20" s="47">
        <v>1</v>
      </c>
      <c r="F20" s="50">
        <v>1500</v>
      </c>
      <c r="G20" s="50">
        <v>1650</v>
      </c>
      <c r="H20" s="50">
        <v>1695</v>
      </c>
      <c r="I20" s="6">
        <f t="shared" si="0"/>
        <v>1615</v>
      </c>
      <c r="J20" s="7">
        <f t="shared" si="1"/>
        <v>102.10288928331069</v>
      </c>
      <c r="K20" s="7">
        <f t="shared" si="2"/>
        <v>6.3221603271399811</v>
      </c>
      <c r="L20" s="8">
        <f t="shared" si="3"/>
        <v>1615</v>
      </c>
      <c r="M20" s="8">
        <f t="shared" si="4"/>
        <v>1615</v>
      </c>
      <c r="N20" s="8">
        <f t="shared" si="5"/>
        <v>1615</v>
      </c>
      <c r="O20" s="19">
        <f t="shared" si="6"/>
        <v>1615</v>
      </c>
      <c r="P20" s="33"/>
      <c r="Q20" s="33"/>
      <c r="R20" s="33"/>
      <c r="S20" s="17"/>
      <c r="T20" s="42">
        <v>80.39</v>
      </c>
      <c r="V20" s="29">
        <v>1.2</v>
      </c>
    </row>
    <row r="21" spans="1:22" ht="15.75">
      <c r="A21" s="37">
        <v>13</v>
      </c>
      <c r="B21" s="53" t="s">
        <v>46</v>
      </c>
      <c r="C21" s="49" t="s">
        <v>49</v>
      </c>
      <c r="D21" s="47" t="s">
        <v>47</v>
      </c>
      <c r="E21" s="47">
        <v>1</v>
      </c>
      <c r="F21" s="50">
        <v>1500</v>
      </c>
      <c r="G21" s="50">
        <v>1650</v>
      </c>
      <c r="H21" s="50">
        <v>1695</v>
      </c>
      <c r="I21" s="6">
        <f t="shared" si="0"/>
        <v>1615</v>
      </c>
      <c r="J21" s="7">
        <f t="shared" si="1"/>
        <v>102.10288928331069</v>
      </c>
      <c r="K21" s="7">
        <f t="shared" si="2"/>
        <v>6.3221603271399811</v>
      </c>
      <c r="L21" s="8">
        <f t="shared" si="3"/>
        <v>1615</v>
      </c>
      <c r="M21" s="8">
        <f t="shared" si="4"/>
        <v>1615</v>
      </c>
      <c r="N21" s="8">
        <f t="shared" si="5"/>
        <v>1615</v>
      </c>
      <c r="O21" s="19">
        <f t="shared" si="6"/>
        <v>1615</v>
      </c>
      <c r="P21" s="33"/>
      <c r="Q21" s="33"/>
      <c r="R21" s="33"/>
      <c r="S21" s="17"/>
      <c r="T21" s="42">
        <v>139.86000000000001</v>
      </c>
      <c r="V21" s="29">
        <v>1.2</v>
      </c>
    </row>
    <row r="22" spans="1:22" ht="21.75" customHeight="1" thickBot="1">
      <c r="A22" s="39"/>
      <c r="B22" s="10"/>
      <c r="C22" s="10"/>
      <c r="D22" s="11"/>
      <c r="E22" s="12"/>
      <c r="F22" s="25"/>
      <c r="G22" s="25"/>
      <c r="H22" s="13"/>
      <c r="I22" s="14"/>
      <c r="J22" s="15"/>
      <c r="K22" s="15"/>
      <c r="L22" s="16"/>
      <c r="M22" s="22">
        <f>SUM(M9:M21)</f>
        <v>25195</v>
      </c>
      <c r="N22" s="16">
        <f>SUM(N9:N21)</f>
        <v>25194.959999999999</v>
      </c>
      <c r="O22" s="35">
        <f>SUM(O9:O21)</f>
        <v>25194.959999999999</v>
      </c>
      <c r="P22" s="34"/>
      <c r="Q22" s="34"/>
      <c r="R22" s="34"/>
      <c r="T22" s="44">
        <f>SUM(T9:T21)</f>
        <v>5229.2999999999993</v>
      </c>
      <c r="V22" s="29">
        <v>1.2</v>
      </c>
    </row>
    <row r="23" spans="1:22" ht="23.25" customHeight="1" thickBot="1">
      <c r="A23" s="63" t="s">
        <v>26</v>
      </c>
      <c r="B23" s="63"/>
      <c r="C23" s="63"/>
      <c r="D23" s="63"/>
      <c r="E23" s="63"/>
      <c r="F23" s="63"/>
      <c r="G23" s="63"/>
      <c r="H23" s="63"/>
      <c r="I23" s="54" t="s">
        <v>50</v>
      </c>
      <c r="J23" s="55"/>
      <c r="K23" s="55"/>
      <c r="L23" s="55"/>
      <c r="M23" s="55"/>
      <c r="N23" s="55"/>
      <c r="O23" s="56"/>
      <c r="V23" s="29">
        <v>1.2</v>
      </c>
    </row>
    <row r="24" spans="1:22" ht="32.25" customHeight="1">
      <c r="A24" s="61" t="s">
        <v>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31"/>
      <c r="Q24" s="31"/>
      <c r="R24" s="31"/>
      <c r="V24" s="29">
        <v>1.2</v>
      </c>
    </row>
    <row r="25" spans="1:22" ht="21" customHeight="1">
      <c r="A25" s="75" t="s">
        <v>32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30"/>
      <c r="Q25" s="30"/>
      <c r="R25" s="30"/>
    </row>
    <row r="26" spans="1:22" ht="24.75" customHeight="1">
      <c r="A26" s="40"/>
      <c r="B26" s="76" t="s">
        <v>19</v>
      </c>
      <c r="C26" s="46"/>
      <c r="D26" s="2"/>
      <c r="E26" s="77" t="s">
        <v>52</v>
      </c>
      <c r="F26" s="77"/>
      <c r="G26" s="26"/>
      <c r="H26" s="77" t="s">
        <v>33</v>
      </c>
      <c r="I26" s="77"/>
      <c r="J26" s="77"/>
      <c r="K26" s="20"/>
    </row>
    <row r="27" spans="1:22" ht="22.5" customHeight="1">
      <c r="A27" s="40"/>
      <c r="B27" s="76"/>
      <c r="C27" s="46"/>
      <c r="D27" s="2"/>
      <c r="E27" s="77" t="s">
        <v>20</v>
      </c>
      <c r="F27" s="77"/>
      <c r="G27" s="26"/>
      <c r="H27" s="77" t="s">
        <v>21</v>
      </c>
      <c r="I27" s="77"/>
      <c r="J27" s="77"/>
      <c r="K27" s="20"/>
    </row>
    <row r="28" spans="1:22" ht="15.75">
      <c r="A28" s="74"/>
      <c r="B28" s="74"/>
      <c r="C28" s="74"/>
      <c r="D28" s="74"/>
      <c r="E28" s="3"/>
      <c r="F28" s="52"/>
      <c r="G28" s="27"/>
      <c r="H28" s="36"/>
      <c r="I28" s="4"/>
      <c r="J28" s="4"/>
      <c r="K28" s="4"/>
      <c r="L28" s="4"/>
      <c r="M28" s="4"/>
      <c r="N28" s="4"/>
      <c r="O28" s="4"/>
    </row>
  </sheetData>
  <mergeCells count="22">
    <mergeCell ref="A28:D28"/>
    <mergeCell ref="A25:O25"/>
    <mergeCell ref="B26:B27"/>
    <mergeCell ref="E26:F26"/>
    <mergeCell ref="H26:J26"/>
    <mergeCell ref="E27:F27"/>
    <mergeCell ref="H27:J27"/>
    <mergeCell ref="L1:O1"/>
    <mergeCell ref="A7:A8"/>
    <mergeCell ref="B7:B8"/>
    <mergeCell ref="D7:D8"/>
    <mergeCell ref="E7:E8"/>
    <mergeCell ref="F7:H7"/>
    <mergeCell ref="I7:K7"/>
    <mergeCell ref="L7:O7"/>
    <mergeCell ref="C7:C8"/>
    <mergeCell ref="E2:O2"/>
    <mergeCell ref="E3:O3"/>
    <mergeCell ref="E4:O4"/>
    <mergeCell ref="A5:O5"/>
    <mergeCell ref="A24:O24"/>
    <mergeCell ref="A23:H23"/>
  </mergeCells>
  <phoneticPr fontId="14" type="noConversion"/>
  <pageMargins left="0.16" right="0.16" top="0.32" bottom="0.24" header="0.22" footer="0.19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Светотехническая продукция</vt:lpstr>
      <vt:lpstr>'Светотехническая продукция'!Область_печати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nbergs</cp:lastModifiedBy>
  <cp:lastPrinted>2025-10-29T11:16:55Z</cp:lastPrinted>
  <dcterms:created xsi:type="dcterms:W3CDTF">2014-01-28T13:50:42Z</dcterms:created>
  <dcterms:modified xsi:type="dcterms:W3CDTF">2025-10-29T11:17:00Z</dcterms:modified>
</cp:coreProperties>
</file>