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8920" yWindow="-120" windowWidth="29040" windowHeight="15840"/>
  </bookViews>
  <sheets>
    <sheet name="Обосн.НМЦК от 100т.р.(к сл.зап)" sheetId="4" r:id="rId1"/>
  </sheets>
  <definedNames>
    <definedName name="_xlnm.Print_Area" localSheetId="0">'Обосн.НМЦК от 100т.р.(к сл.зап)'!$A$1:$L$17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4"/>
  <c r="E12"/>
  <c r="D12"/>
  <c r="C12"/>
  <c r="F12" l="1"/>
  <c r="J12"/>
  <c r="K12" s="1"/>
  <c r="L13" l="1"/>
</calcChain>
</file>

<file path=xl/sharedStrings.xml><?xml version="1.0" encoding="utf-8"?>
<sst xmlns="http://schemas.openxmlformats.org/spreadsheetml/2006/main" count="22" uniqueCount="22">
  <si>
    <t>Определение и обоснование НМЦК методом сопоставимых рыночных цен (анализа рынка)</t>
  </si>
  <si>
    <t>с осуществлением сбора и анализа общедоступной ценовой информации</t>
  </si>
  <si>
    <t xml:space="preserve"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Начальная максимальная цена договора рассчитана методом сопоставимых рыночных цен (анализа рынка).
В соответствии с п. 3.7.1 Методических рекомендаций направлены запросы о предоставлении ценовой информации пяти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доступе.
Начальная (максимальная) цена контракта НМЦК рассчитана Заказчиком по формуле, определенной п. 3.21 Методических рекомендаций.
</t>
  </si>
  <si>
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</t>
  </si>
  <si>
    <t>№ п/п</t>
  </si>
  <si>
    <t>Наименование товара (работы, услуги)</t>
  </si>
  <si>
    <t>Номер источника ценовой информации  (ИЦИ №i) и цена единицы товара, работы, услуги, представленная i-тым ИЦИ (Цi), руб.</t>
  </si>
  <si>
    <t>n - кол-во значений, используемых в расчете (кол-во ответов ИЦИ)</t>
  </si>
  <si>
    <t>Определение однородности совокупности значений выявленных цен</t>
  </si>
  <si>
    <t>&lt;ц - средн. арифм. величина цены единицы прод-ции, руб.</t>
  </si>
  <si>
    <t>Среднее квадратичное отклонение</t>
  </si>
  <si>
    <t xml:space="preserve">Начальная (максимальная) цена контракта (договора) </t>
  </si>
  <si>
    <t xml:space="preserve"> СОСТАВИЛ </t>
  </si>
  <si>
    <r>
      <t xml:space="preserve">V - коэф-нт вариации </t>
    </r>
    <r>
      <rPr>
        <i/>
        <sz val="8"/>
        <color indexed="8"/>
        <rFont val="Times New Roman"/>
        <family val="1"/>
        <charset val="204"/>
      </rPr>
      <t>(не должен превышать 33%)</t>
    </r>
  </si>
  <si>
    <t xml:space="preserve">Заместитель начальника отдела ИТЦиЗИ _________________________________________________________________________ </t>
  </si>
  <si>
    <t>С.В. Адамович</t>
  </si>
  <si>
    <t>v - кол-во (объем) закупаемого товара (работы, услуги),  месяц</t>
  </si>
  <si>
    <t xml:space="preserve">ИЦИ №1                КП вх. № 03-01-03/16-13367/25-2-0 от 14.11.2025 </t>
  </si>
  <si>
    <t xml:space="preserve">ИЦИ №2               КП вх. № 03-01-03/16-13367/25-0-0 от 14.11.2025 </t>
  </si>
  <si>
    <t xml:space="preserve">ИЦИ №3                КП вх. № 03-01-03/16-13367/25-1-0 от 14.11.2025 </t>
  </si>
  <si>
    <t>Услуги сотовой связи      (Тариф 1)</t>
  </si>
  <si>
    <t xml:space="preserve">Расчет начальной (максимальной) цены договора:                             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</si>
</sst>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theme="1"/>
      <name val="Times New Roman"/>
      <family val="2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2" fillId="0" borderId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 applyAlignment="0"/>
  </cellStyleXfs>
  <cellXfs count="47">
    <xf numFmtId="0" fontId="0" fillId="0" borderId="0" xfId="0"/>
    <xf numFmtId="0" fontId="7" fillId="0" borderId="0" xfId="6" applyFont="1"/>
    <xf numFmtId="0" fontId="8" fillId="0" borderId="0" xfId="6" applyFont="1" applyAlignment="1">
      <alignment vertical="center" wrapText="1"/>
    </xf>
    <xf numFmtId="0" fontId="9" fillId="0" borderId="0" xfId="6" applyFont="1" applyAlignment="1">
      <alignment vertical="center" wrapText="1"/>
    </xf>
    <xf numFmtId="0" fontId="7" fillId="0" borderId="0" xfId="6" applyFont="1" applyAlignment="1">
      <alignment horizontal="center" vertical="center" wrapText="1"/>
    </xf>
    <xf numFmtId="0" fontId="8" fillId="0" borderId="0" xfId="6" applyFont="1" applyAlignment="1">
      <alignment horizontal="left" vertical="top" wrapText="1"/>
    </xf>
    <xf numFmtId="0" fontId="5" fillId="0" borderId="0" xfId="6" applyFont="1" applyBorder="1" applyAlignment="1">
      <alignment vertical="center" wrapText="1"/>
    </xf>
    <xf numFmtId="0" fontId="7" fillId="0" borderId="0" xfId="6" applyFont="1" applyFill="1"/>
    <xf numFmtId="0" fontId="6" fillId="2" borderId="1" xfId="6" applyFont="1" applyFill="1" applyBorder="1" applyAlignment="1">
      <alignment vertical="top" wrapText="1"/>
    </xf>
    <xf numFmtId="0" fontId="9" fillId="2" borderId="1" xfId="6" applyFont="1" applyFill="1" applyBorder="1" applyAlignment="1">
      <alignment horizontal="center" vertical="top" wrapText="1"/>
    </xf>
    <xf numFmtId="0" fontId="5" fillId="2" borderId="1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/>
    </xf>
    <xf numFmtId="0" fontId="5" fillId="2" borderId="4" xfId="6" applyFont="1" applyFill="1" applyBorder="1" applyAlignment="1">
      <alignment horizontal="center" vertical="center" wrapText="1"/>
    </xf>
    <xf numFmtId="4" fontId="5" fillId="2" borderId="1" xfId="6" applyNumberFormat="1" applyFont="1" applyFill="1" applyBorder="1" applyAlignment="1">
      <alignment horizontal="center" vertical="center" wrapText="1"/>
    </xf>
    <xf numFmtId="0" fontId="7" fillId="2" borderId="1" xfId="6" applyNumberFormat="1" applyFont="1" applyFill="1" applyBorder="1" applyAlignment="1">
      <alignment horizontal="center" vertical="center" wrapText="1"/>
    </xf>
    <xf numFmtId="2" fontId="5" fillId="2" borderId="5" xfId="6" applyNumberFormat="1" applyFont="1" applyFill="1" applyBorder="1" applyAlignment="1">
      <alignment horizontal="center" vertical="center" wrapText="1"/>
    </xf>
    <xf numFmtId="2" fontId="5" fillId="2" borderId="1" xfId="6" applyNumberFormat="1" applyFont="1" applyFill="1" applyBorder="1" applyAlignment="1">
      <alignment horizontal="center" vertical="center" wrapText="1"/>
    </xf>
    <xf numFmtId="10" fontId="5" fillId="2" borderId="1" xfId="6" applyNumberFormat="1" applyFont="1" applyFill="1" applyBorder="1" applyAlignment="1">
      <alignment horizontal="center" vertical="center" wrapText="1"/>
    </xf>
    <xf numFmtId="43" fontId="9" fillId="2" borderId="1" xfId="7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0" xfId="6" applyFont="1" applyBorder="1" applyAlignment="1"/>
    <xf numFmtId="4" fontId="8" fillId="2" borderId="1" xfId="0" applyNumberFormat="1" applyFont="1" applyFill="1" applyBorder="1" applyAlignment="1">
      <alignment horizontal="center" vertical="center" wrapText="1"/>
    </xf>
    <xf numFmtId="43" fontId="7" fillId="0" borderId="0" xfId="6" applyNumberFormat="1" applyFont="1"/>
    <xf numFmtId="4" fontId="5" fillId="2" borderId="1" xfId="0" applyNumberFormat="1" applyFont="1" applyFill="1" applyBorder="1" applyAlignment="1">
      <alignment horizontal="center" vertical="center" wrapText="1"/>
    </xf>
    <xf numFmtId="2" fontId="7" fillId="0" borderId="0" xfId="6" applyNumberFormat="1" applyFont="1"/>
    <xf numFmtId="0" fontId="9" fillId="0" borderId="0" xfId="6" applyFont="1" applyAlignment="1">
      <alignment horizontal="center" vertical="center" wrapText="1"/>
    </xf>
    <xf numFmtId="0" fontId="8" fillId="0" borderId="0" xfId="6" applyFont="1" applyFill="1" applyAlignment="1">
      <alignment horizontal="center" vertical="center" wrapText="1"/>
    </xf>
    <xf numFmtId="0" fontId="8" fillId="0" borderId="0" xfId="6" applyFont="1" applyAlignment="1">
      <alignment horizontal="center" vertical="top" wrapText="1"/>
    </xf>
    <xf numFmtId="0" fontId="7" fillId="0" borderId="0" xfId="6" applyFont="1" applyAlignment="1">
      <alignment horizontal="left" vertical="top" wrapText="1"/>
    </xf>
    <xf numFmtId="0" fontId="5" fillId="0" borderId="0" xfId="6" applyFont="1" applyBorder="1" applyAlignment="1">
      <alignment vertical="center" wrapText="1"/>
    </xf>
    <xf numFmtId="0" fontId="7" fillId="0" borderId="0" xfId="6" applyFont="1" applyAlignment="1">
      <alignment horizontal="center" vertical="top" wrapText="1"/>
    </xf>
    <xf numFmtId="0" fontId="7" fillId="0" borderId="0" xfId="6" applyFont="1" applyAlignment="1">
      <alignment horizontal="left"/>
    </xf>
    <xf numFmtId="0" fontId="8" fillId="0" borderId="0" xfId="6" applyFont="1" applyAlignment="1">
      <alignment horizont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right" vertical="center" wrapText="1"/>
    </xf>
    <xf numFmtId="0" fontId="9" fillId="2" borderId="2" xfId="6" applyFont="1" applyFill="1" applyBorder="1" applyAlignment="1">
      <alignment horizontal="right" vertical="center" wrapText="1"/>
    </xf>
    <xf numFmtId="0" fontId="9" fillId="2" borderId="1" xfId="6" applyFont="1" applyFill="1" applyBorder="1" applyAlignment="1">
      <alignment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3"/>
    <cellStyle name="Обычный 3" xfId="1"/>
    <cellStyle name="Обычный 4" xfId="5"/>
    <cellStyle name="Обычный 5" xfId="6"/>
    <cellStyle name="Обычный 7" xfId="8"/>
    <cellStyle name="Финансовый 2" xfId="4"/>
    <cellStyle name="Финансовый 3" xfId="2"/>
    <cellStyle name="Финансов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59871</xdr:colOff>
      <xdr:row>8</xdr:row>
      <xdr:rowOff>134710</xdr:rowOff>
    </xdr:from>
    <xdr:to>
      <xdr:col>11</xdr:col>
      <xdr:colOff>578303</xdr:colOff>
      <xdr:row>8</xdr:row>
      <xdr:rowOff>333374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6"/>
        <a:stretch>
          <a:fillRect/>
        </a:stretch>
      </xdr:blipFill>
      <xdr:spPr bwMode="auto">
        <a:xfrm>
          <a:off x="9122228" y="4645478"/>
          <a:ext cx="518432" cy="19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31297</xdr:colOff>
      <xdr:row>8</xdr:row>
      <xdr:rowOff>447675</xdr:rowOff>
    </xdr:from>
    <xdr:to>
      <xdr:col>9</xdr:col>
      <xdr:colOff>888547</xdr:colOff>
      <xdr:row>8</xdr:row>
      <xdr:rowOff>876300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9940" y="4686300"/>
          <a:ext cx="8572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106135</xdr:colOff>
      <xdr:row>8</xdr:row>
      <xdr:rowOff>613683</xdr:rowOff>
    </xdr:from>
    <xdr:to>
      <xdr:col>10</xdr:col>
      <xdr:colOff>763360</xdr:colOff>
      <xdr:row>8</xdr:row>
      <xdr:rowOff>842283</xdr:rowOff>
    </xdr:to>
    <xdr:pic>
      <xdr:nvPicPr>
        <xdr:cNvPr id="4" name="Picture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58099" y="4852308"/>
          <a:ext cx="6572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204108</xdr:colOff>
      <xdr:row>8</xdr:row>
      <xdr:rowOff>307522</xdr:rowOff>
    </xdr:from>
    <xdr:to>
      <xdr:col>5</xdr:col>
      <xdr:colOff>718458</xdr:colOff>
      <xdr:row>8</xdr:row>
      <xdr:rowOff>578304</xdr:rowOff>
    </xdr:to>
    <xdr:pic>
      <xdr:nvPicPr>
        <xdr:cNvPr id="5" name="Рисунок 1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4075340" y="4797879"/>
          <a:ext cx="514350" cy="270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600075</xdr:colOff>
      <xdr:row>12</xdr:row>
      <xdr:rowOff>5441</xdr:rowOff>
    </xdr:from>
    <xdr:to>
      <xdr:col>10</xdr:col>
      <xdr:colOff>469447</xdr:colOff>
      <xdr:row>12</xdr:row>
      <xdr:rowOff>238125</xdr:rowOff>
    </xdr:to>
    <xdr:pic>
      <xdr:nvPicPr>
        <xdr:cNvPr id="6" name="Рисунок 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>
          <a:fillRect/>
        </a:stretch>
      </xdr:blipFill>
      <xdr:spPr bwMode="auto">
        <a:xfrm>
          <a:off x="7158718" y="6067423"/>
          <a:ext cx="862693" cy="232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4</xdr:row>
      <xdr:rowOff>65314</xdr:rowOff>
    </xdr:from>
    <xdr:to>
      <xdr:col>6</xdr:col>
      <xdr:colOff>509815</xdr:colOff>
      <xdr:row>5</xdr:row>
      <xdr:rowOff>25401</xdr:rowOff>
    </xdr:to>
    <xdr:pic>
      <xdr:nvPicPr>
        <xdr:cNvPr id="7" name="Рисунок 8" descr="http://base.garant.ru/files/base/70473958/792901098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18857" y="2337707"/>
          <a:ext cx="1312636" cy="506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view="pageBreakPreview" zoomScaleSheetLayoutView="100" workbookViewId="0">
      <selection sqref="A1:L1"/>
    </sheetView>
  </sheetViews>
  <sheetFormatPr defaultRowHeight="11.25"/>
  <cols>
    <col min="1" max="1" width="5.7109375" style="1" customWidth="1"/>
    <col min="2" max="2" width="30.140625" style="1" customWidth="1"/>
    <col min="3" max="3" width="11.42578125" style="1" customWidth="1"/>
    <col min="4" max="5" width="10.28515625" style="1" customWidth="1"/>
    <col min="6" max="6" width="12.7109375" style="1" customWidth="1"/>
    <col min="7" max="7" width="8.28515625" style="1" customWidth="1"/>
    <col min="8" max="8" width="8.140625" style="1" customWidth="1"/>
    <col min="9" max="9" width="11.140625" style="1" customWidth="1"/>
    <col min="10" max="10" width="14.85546875" style="1" customWidth="1"/>
    <col min="11" max="11" width="12.85546875" style="1" customWidth="1"/>
    <col min="12" max="12" width="11.7109375" style="1" bestFit="1" customWidth="1"/>
    <col min="13" max="15" width="9.140625" style="1"/>
    <col min="16" max="16" width="12.42578125" style="1" bestFit="1" customWidth="1"/>
    <col min="17" max="16384" width="9.140625" style="1"/>
  </cols>
  <sheetData>
    <row r="1" spans="1:16" ht="15" customHeight="1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"/>
      <c r="N1" s="2"/>
    </row>
    <row r="2" spans="1:16" ht="14.2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"/>
      <c r="N2" s="3"/>
    </row>
    <row r="3" spans="1:16" ht="12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6" ht="66.75" customHeight="1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6" ht="42.7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79.5" customHeight="1">
      <c r="A6" s="4"/>
      <c r="B6" s="31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6" ht="6.75" customHeight="1">
      <c r="A7" s="6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6" ht="31.5" customHeight="1">
      <c r="A8" s="45" t="s">
        <v>4</v>
      </c>
      <c r="B8" s="40" t="s">
        <v>5</v>
      </c>
      <c r="C8" s="40" t="s">
        <v>6</v>
      </c>
      <c r="D8" s="40"/>
      <c r="E8" s="40"/>
      <c r="F8" s="40"/>
      <c r="G8" s="40" t="s">
        <v>16</v>
      </c>
      <c r="H8" s="40" t="s">
        <v>7</v>
      </c>
      <c r="I8" s="40" t="s">
        <v>8</v>
      </c>
      <c r="J8" s="40"/>
      <c r="K8" s="40"/>
      <c r="L8" s="41"/>
    </row>
    <row r="9" spans="1:16" ht="67.5" customHeight="1">
      <c r="A9" s="46"/>
      <c r="B9" s="40"/>
      <c r="C9" s="24" t="s">
        <v>17</v>
      </c>
      <c r="D9" s="24" t="s">
        <v>18</v>
      </c>
      <c r="E9" s="24" t="s">
        <v>19</v>
      </c>
      <c r="F9" s="8"/>
      <c r="G9" s="40"/>
      <c r="H9" s="40"/>
      <c r="I9" s="9" t="s">
        <v>9</v>
      </c>
      <c r="J9" s="9" t="s">
        <v>10</v>
      </c>
      <c r="K9" s="9" t="s">
        <v>13</v>
      </c>
      <c r="L9" s="41"/>
    </row>
    <row r="10" spans="1:16" ht="9" customHeight="1">
      <c r="A10" s="10">
        <v>1</v>
      </c>
      <c r="B10" s="11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3">
        <v>9</v>
      </c>
      <c r="J10" s="12">
        <v>10</v>
      </c>
      <c r="K10" s="12">
        <v>11</v>
      </c>
      <c r="L10" s="12">
        <v>13</v>
      </c>
    </row>
    <row r="11" spans="1:16" ht="11.25" customHeight="1">
      <c r="A11" s="36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6" ht="87" customHeight="1">
      <c r="A12" s="14">
        <v>1</v>
      </c>
      <c r="B12" s="21" t="s">
        <v>20</v>
      </c>
      <c r="C12" s="22">
        <f>820*354</f>
        <v>290280</v>
      </c>
      <c r="D12" s="22">
        <f>853*354</f>
        <v>301962</v>
      </c>
      <c r="E12" s="22">
        <f>870*354</f>
        <v>307980</v>
      </c>
      <c r="F12" s="15">
        <f>C12+D12+E12</f>
        <v>900222</v>
      </c>
      <c r="G12" s="16">
        <v>11</v>
      </c>
      <c r="H12" s="17">
        <v>3</v>
      </c>
      <c r="I12" s="15">
        <v>300074</v>
      </c>
      <c r="J12" s="18">
        <f>ROUND((SQRT(((SUMSQ(C12-I12))+(SUMSQ(D12-I12))+(SUMSQ(E12-I12)))/2)),2)</f>
        <v>8999.77</v>
      </c>
      <c r="K12" s="19">
        <f>(J12/I12)</f>
        <v>2.9991835347281004E-2</v>
      </c>
      <c r="L12" s="26">
        <f>I12*G12</f>
        <v>3300814</v>
      </c>
      <c r="O12" s="27"/>
    </row>
    <row r="13" spans="1:16" ht="21.75" customHeight="1">
      <c r="A13" s="42" t="s">
        <v>11</v>
      </c>
      <c r="B13" s="43"/>
      <c r="C13" s="42"/>
      <c r="D13" s="42"/>
      <c r="E13" s="42"/>
      <c r="F13" s="42"/>
      <c r="G13" s="42"/>
      <c r="H13" s="42"/>
      <c r="I13" s="42"/>
      <c r="J13" s="44"/>
      <c r="K13" s="44"/>
      <c r="L13" s="20">
        <f>SUM(L12:L12)</f>
        <v>3300814</v>
      </c>
      <c r="P13" s="25"/>
    </row>
    <row r="14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6">
      <c r="A15" s="34"/>
      <c r="B15" s="34"/>
      <c r="C15" s="34"/>
      <c r="D15" s="34"/>
      <c r="E15" s="34"/>
    </row>
    <row r="16" spans="1:16" ht="18" customHeight="1">
      <c r="A16" s="35" t="s">
        <v>12</v>
      </c>
      <c r="B16" s="35"/>
      <c r="C16" s="23"/>
      <c r="D16" s="34" t="s">
        <v>14</v>
      </c>
      <c r="E16" s="34"/>
      <c r="F16" s="34"/>
      <c r="G16" s="34"/>
      <c r="H16" s="34"/>
      <c r="I16" s="34"/>
      <c r="J16" s="34"/>
      <c r="K16" s="1" t="s">
        <v>15</v>
      </c>
    </row>
  </sheetData>
  <mergeCells count="19">
    <mergeCell ref="A15:E15"/>
    <mergeCell ref="A16:B16"/>
    <mergeCell ref="A11:L11"/>
    <mergeCell ref="D16:J16"/>
    <mergeCell ref="I8:K8"/>
    <mergeCell ref="L8:L9"/>
    <mergeCell ref="A13:I13"/>
    <mergeCell ref="J13:K13"/>
    <mergeCell ref="A8:A9"/>
    <mergeCell ref="B8:B9"/>
    <mergeCell ref="C8:F8"/>
    <mergeCell ref="G8:G9"/>
    <mergeCell ref="H8:H9"/>
    <mergeCell ref="A2:L2"/>
    <mergeCell ref="A1:L1"/>
    <mergeCell ref="A3:L3"/>
    <mergeCell ref="B6:L6"/>
    <mergeCell ref="B7:L7"/>
    <mergeCell ref="A4:L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Обосн.НМЦК от 100т.р.(к сл.зап)</vt:lpstr>
      <vt:lpstr>'Обосн.НМЦК от 100т.р.(к сл.зап)'!Область_печати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2205</cp:lastModifiedBy>
  <cp:lastPrinted>2025-12-05T09:55:36Z</cp:lastPrinted>
  <dcterms:created xsi:type="dcterms:W3CDTF">2016-05-13T09:47:52Z</dcterms:created>
  <dcterms:modified xsi:type="dcterms:W3CDTF">2025-12-11T05:54:51Z</dcterms:modified>
</cp:coreProperties>
</file>