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\Desktop\Новая папка\48\2026\сок\"/>
    </mc:Choice>
  </mc:AlternateContent>
  <bookViews>
    <workbookView xWindow="480" yWindow="480" windowWidth="12120" windowHeight="8592" tabRatio="154"/>
  </bookViews>
  <sheets>
    <sheet name="Расчет цены" sheetId="2" r:id="rId1"/>
  </sheets>
  <definedNames>
    <definedName name="_xlnm.Print_Area" localSheetId="0">'Расчет цены'!#REF!</definedName>
  </definedNames>
  <calcPr calcId="162913"/>
</workbook>
</file>

<file path=xl/calcChain.xml><?xml version="1.0" encoding="utf-8"?>
<calcChain xmlns="http://schemas.openxmlformats.org/spreadsheetml/2006/main">
  <c r="K6" i="2" l="1"/>
  <c r="L6" i="2" s="1"/>
  <c r="N6" i="2" s="1"/>
  <c r="I6" i="2"/>
  <c r="H6" i="2"/>
  <c r="J6" i="2" l="1"/>
  <c r="K7" i="2"/>
  <c r="L7" i="2" s="1"/>
  <c r="M7" i="2" s="1"/>
  <c r="N7" i="2" s="1"/>
  <c r="N8" i="2" s="1"/>
  <c r="I7" i="2"/>
  <c r="H7" i="2"/>
  <c r="J7" i="2" l="1"/>
  <c r="H9" i="2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<sst xmlns="http://schemas.openxmlformats.org/spreadsheetml/2006/main" count="30" uniqueCount="30">
  <si>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</si>
  <si>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</si>
  <si>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</si>
  <si>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</si>
  <si>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</si>
  <si>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</si>
  <si>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</si>
  <si>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</si>
  <si>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</si>
  <si>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Оценка однородности совокупности значений выявленных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</si>
  <si>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</si>
  <si>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</si>
  <si>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ИТОГО:</t>
  </si>
  <si>
    <t>Н(М)ЦК,  определяемая методом сопоставимых рыночных цен (анализа рынка)*</t>
  </si>
  <si>
    <t>Расчет Н(М)ЦК выполнен с примененим табличного редактора Excel</t>
  </si>
  <si>
    <t>Н(М)ЦКдоговора с учетом округления цены за единицу (руб.)</t>
  </si>
  <si>
    <t>л.</t>
  </si>
  <si>
    <t>Обоснование начальной (максимальной) цены контракта</t>
  </si>
  <si>
    <t>В результате проведенного расчета Н(М)ЦК составила:</t>
  </si>
  <si>
    <t>Наименование товара</t>
  </si>
  <si>
    <t xml:space="preserve"> </t>
  </si>
  <si>
    <r>
      <rPr>
        <b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* Расчет начальной (максимальной) цены контракта производится методом сопоставимых рыночных цен (анализа рынка) в соответствии с ч.2 статьи 22 Федерального закона №44-ФЗ 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исполнителем)».Коэффициент вариации не превышает 33 %, совокупность значения считается однородной.</t>
    </r>
  </si>
  <si>
    <t xml:space="preserve">Сок из фруктов и (или) овощей 1 л </t>
  </si>
  <si>
    <t>Сок из фруктов и (или) овощей 0,2 л</t>
  </si>
  <si>
    <t xml:space="preserve">Приложение№2 к извещению о запросе котировок в электронной форме </t>
  </si>
  <si>
    <t>кп 1</t>
  </si>
  <si>
    <t xml:space="preserve">кп 2 </t>
  </si>
  <si>
    <t>кп 3</t>
  </si>
  <si>
    <t>шт</t>
  </si>
  <si>
    <t>Дата 10.01.2026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</si>
</sst>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/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 applyProtection="1">
      <alignment wrapText="1"/>
      <protection locked="0"/>
    </xf>
    <xf numFmtId="4" fontId="7" fillId="0" borderId="0" xfId="0" applyNumberFormat="1" applyFont="1" applyBorder="1" applyAlignment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9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Font="1" applyAlignment="1"/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1431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5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825" y="21145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1600200</xdr:rowOff>
    </xdr:from>
    <xdr:to>
      <xdr:col>10</xdr:col>
      <xdr:colOff>1504950</xdr:colOff>
      <xdr:row>4</xdr:row>
      <xdr:rowOff>1962150</xdr:rowOff>
    </xdr:to>
    <xdr:pic>
      <xdr:nvPicPr>
        <xdr:cNvPr id="15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82025" y="2790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4</xdr:row>
      <xdr:rowOff>1400175</xdr:rowOff>
    </xdr:from>
    <xdr:to>
      <xdr:col>10</xdr:col>
      <xdr:colOff>419100</xdr:colOff>
      <xdr:row>4</xdr:row>
      <xdr:rowOff>1628775</xdr:rowOff>
    </xdr:to>
    <xdr:pic>
      <xdr:nvPicPr>
        <xdr:cNvPr id="159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829675" y="2590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A13" sqref="A13"/>
    </sheetView>
  </sheetViews>
  <sheetFormatPr defaultColWidth="9.109375" defaultRowHeight="13.2" x14ac:dyDescent="0.25"/>
  <cols>
    <col min="1" max="1" width="4.44140625" style="1" customWidth="1"/>
    <col min="2" max="2" width="16.44140625" style="1" customWidth="1"/>
    <col min="3" max="3" width="6" style="1" customWidth="1"/>
    <col min="4" max="4" width="7.44140625" style="1" customWidth="1"/>
    <col min="5" max="7" width="16.33203125" style="1" customWidth="1"/>
    <col min="8" max="8" width="15.5546875" style="1" customWidth="1"/>
    <col min="9" max="9" width="15.44140625" style="1" customWidth="1"/>
    <col min="10" max="10" width="14.33203125" style="1" customWidth="1"/>
    <col min="11" max="11" width="22.6640625" style="1" customWidth="1"/>
    <col min="12" max="12" width="9.109375" style="1"/>
    <col min="13" max="13" width="9.44140625" style="1" bestFit="1" customWidth="1"/>
    <col min="14" max="14" width="14.44140625" style="1" customWidth="1"/>
    <col min="15" max="15" width="13.109375" style="1" customWidth="1"/>
    <col min="16" max="16" width="4.33203125" style="1" customWidth="1"/>
    <col min="17" max="17" width="8.6640625" style="1" customWidth="1"/>
    <col min="18" max="16384" width="9.109375" style="1"/>
  </cols>
  <sheetData>
    <row r="1" spans="1:14" ht="15.75" customHeight="1" x14ac:dyDescent="0.3">
      <c r="A1" s="26"/>
      <c r="B1" s="26"/>
      <c r="C1" s="26"/>
      <c r="D1" s="26"/>
      <c r="E1" s="26"/>
      <c r="F1" s="26"/>
      <c r="G1" s="26"/>
      <c r="H1" s="26"/>
      <c r="I1" s="62" t="s">
        <v>24</v>
      </c>
      <c r="J1" s="62"/>
      <c r="K1" s="62"/>
      <c r="L1" s="62"/>
      <c r="M1" s="62"/>
      <c r="N1" s="62"/>
    </row>
    <row r="2" spans="1:14" ht="18.75" customHeight="1" x14ac:dyDescent="0.25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7.399999999999999" x14ac:dyDescent="0.25">
      <c r="A3" s="35"/>
      <c r="B3" s="35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40.5" customHeight="1" x14ac:dyDescent="0.25">
      <c r="A4" s="49" t="s">
        <v>0</v>
      </c>
      <c r="B4" s="49" t="s">
        <v>19</v>
      </c>
      <c r="C4" s="49" t="s">
        <v>1</v>
      </c>
      <c r="D4" s="49" t="s">
        <v>2</v>
      </c>
      <c r="E4" s="46" t="s">
        <v>3</v>
      </c>
      <c r="F4" s="47"/>
      <c r="G4" s="48"/>
      <c r="H4" s="51" t="s">
        <v>9</v>
      </c>
      <c r="I4" s="52"/>
      <c r="J4" s="53"/>
      <c r="K4" s="56" t="s">
        <v>13</v>
      </c>
      <c r="L4" s="57"/>
      <c r="M4" s="57"/>
      <c r="N4" s="58"/>
    </row>
    <row r="5" spans="1:14" ht="159" customHeight="1" x14ac:dyDescent="0.25">
      <c r="A5" s="50"/>
      <c r="B5" s="50"/>
      <c r="C5" s="50"/>
      <c r="D5" s="50"/>
      <c r="E5" s="44" t="s">
        <v>25</v>
      </c>
      <c r="F5" s="44" t="s">
        <v>26</v>
      </c>
      <c r="G5" s="44" t="s">
        <v>27</v>
      </c>
      <c r="H5" s="2" t="s">
        <v>11</v>
      </c>
      <c r="I5" s="2" t="s">
        <v>4</v>
      </c>
      <c r="J5" s="3" t="s">
        <v>5</v>
      </c>
      <c r="K5" s="19" t="s">
        <v>10</v>
      </c>
      <c r="L5" s="2" t="s">
        <v>6</v>
      </c>
      <c r="M5" s="2" t="s">
        <v>7</v>
      </c>
      <c r="N5" s="2" t="s">
        <v>15</v>
      </c>
    </row>
    <row r="6" spans="1:14" ht="52.2" customHeight="1" x14ac:dyDescent="0.25">
      <c r="A6" s="37">
        <v>1</v>
      </c>
      <c r="B6" s="41" t="s">
        <v>22</v>
      </c>
      <c r="C6" s="41" t="s">
        <v>16</v>
      </c>
      <c r="D6" s="33">
        <v>8000</v>
      </c>
      <c r="E6" s="34">
        <v>39.6</v>
      </c>
      <c r="F6" s="34">
        <v>44</v>
      </c>
      <c r="G6" s="34">
        <v>43.7</v>
      </c>
      <c r="H6" s="5">
        <f>AVERAGE(E6:G6)</f>
        <v>42.43333333333333</v>
      </c>
      <c r="I6" s="27">
        <f>STDEV(E6:G6)</f>
        <v>2.4583192089989723</v>
      </c>
      <c r="J6" s="28">
        <f>I6/H6*100</f>
        <v>5.7933681280415694</v>
      </c>
      <c r="K6" s="4">
        <f>((D6/3)*(SUM(E6:G6)))</f>
        <v>339466.66666666663</v>
      </c>
      <c r="L6" s="18">
        <f>K6/D6</f>
        <v>42.43333333333333</v>
      </c>
      <c r="M6" s="4">
        <v>42.43</v>
      </c>
      <c r="N6" s="17">
        <f>M6*D6</f>
        <v>339440</v>
      </c>
    </row>
    <row r="7" spans="1:14" ht="43.5" customHeight="1" x14ac:dyDescent="0.25">
      <c r="A7" s="37">
        <v>2</v>
      </c>
      <c r="B7" s="41" t="s">
        <v>23</v>
      </c>
      <c r="C7" s="41" t="s">
        <v>28</v>
      </c>
      <c r="D7" s="33">
        <v>8000</v>
      </c>
      <c r="E7" s="34">
        <v>16.2</v>
      </c>
      <c r="F7" s="34">
        <v>17</v>
      </c>
      <c r="G7" s="34">
        <v>17.899999999999999</v>
      </c>
      <c r="H7" s="5">
        <f>AVERAGE(E7:G7)</f>
        <v>17.033333333333335</v>
      </c>
      <c r="I7" s="27">
        <f>STDEV(E7:G7)</f>
        <v>0.85049005481153783</v>
      </c>
      <c r="J7" s="28">
        <f>I7/H7*100</f>
        <v>4.9930922983064843</v>
      </c>
      <c r="K7" s="4">
        <f>((D7/3)*(SUM(E7:G7)))</f>
        <v>136266.66666666666</v>
      </c>
      <c r="L7" s="18">
        <f>K7/D7</f>
        <v>17.033333333333331</v>
      </c>
      <c r="M7" s="4">
        <f>ROUNDDOWN(L7,2)</f>
        <v>17.03</v>
      </c>
      <c r="N7" s="17">
        <f>M7*D7</f>
        <v>136240</v>
      </c>
    </row>
    <row r="8" spans="1:14" x14ac:dyDescent="0.25">
      <c r="A8" s="23"/>
      <c r="B8" s="29"/>
      <c r="C8" s="12"/>
      <c r="D8" s="24" t="s">
        <v>20</v>
      </c>
      <c r="E8" s="13"/>
      <c r="F8" s="13"/>
      <c r="G8" s="13"/>
      <c r="H8" s="14"/>
      <c r="I8" s="30"/>
      <c r="J8" s="30"/>
      <c r="K8" s="59" t="s">
        <v>12</v>
      </c>
      <c r="L8" s="59"/>
      <c r="M8" s="60"/>
      <c r="N8" s="25">
        <f>SUM(N6:N7)</f>
        <v>475680</v>
      </c>
    </row>
    <row r="9" spans="1:14" ht="15.75" customHeight="1" x14ac:dyDescent="0.25">
      <c r="A9" s="61" t="s">
        <v>18</v>
      </c>
      <c r="B9" s="61"/>
      <c r="C9" s="61"/>
      <c r="D9" s="61"/>
      <c r="E9" s="61"/>
      <c r="F9" s="61"/>
      <c r="G9" s="61"/>
      <c r="H9" s="21">
        <f>N8</f>
        <v>475680</v>
      </c>
      <c r="I9" s="16" t="s">
        <v>8</v>
      </c>
      <c r="J9" s="16"/>
      <c r="K9" s="16"/>
      <c r="L9" s="16"/>
      <c r="M9" s="16"/>
      <c r="N9" s="15"/>
    </row>
    <row r="10" spans="1:14" ht="44.25" customHeight="1" x14ac:dyDescent="0.25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22.5" customHeight="1" x14ac:dyDescent="0.25">
      <c r="A11" s="45" t="s">
        <v>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5.6" x14ac:dyDescent="0.3">
      <c r="A12" s="38"/>
      <c r="B12" s="39"/>
      <c r="C12" s="40"/>
      <c r="D12" s="40"/>
      <c r="E12" s="8"/>
      <c r="F12" s="8"/>
      <c r="G12" s="26"/>
      <c r="H12" s="31"/>
      <c r="I12" s="8"/>
      <c r="J12" s="8"/>
      <c r="K12" s="8"/>
      <c r="L12" s="26"/>
      <c r="M12" s="26"/>
      <c r="N12" s="26"/>
    </row>
    <row r="13" spans="1:14" ht="15.6" x14ac:dyDescent="0.3">
      <c r="A13" s="38" t="s">
        <v>29</v>
      </c>
      <c r="B13" s="39"/>
      <c r="C13" s="40"/>
      <c r="D13" s="40"/>
      <c r="E13" s="9"/>
      <c r="F13" s="10"/>
      <c r="G13" s="42"/>
      <c r="H13" s="43"/>
      <c r="I13" s="43"/>
      <c r="J13" s="43"/>
      <c r="K13" s="20"/>
      <c r="L13" s="22"/>
      <c r="M13" s="32"/>
      <c r="N13" s="6"/>
    </row>
    <row r="14" spans="1:14" ht="15.6" x14ac:dyDescent="0.3">
      <c r="A14" s="7"/>
      <c r="B14" s="7"/>
      <c r="C14" s="7"/>
      <c r="D14" s="8"/>
      <c r="E14" s="9"/>
      <c r="F14" s="10"/>
      <c r="G14" s="6"/>
      <c r="H14" s="11"/>
      <c r="I14" s="11"/>
      <c r="J14" s="11"/>
      <c r="K14" s="11"/>
      <c r="L14" s="22"/>
      <c r="M14" s="32"/>
      <c r="N14" s="6"/>
    </row>
    <row r="15" spans="1:14" ht="15.6" x14ac:dyDescent="0.3">
      <c r="A15" s="7"/>
      <c r="B15" s="7"/>
      <c r="C15" s="7"/>
      <c r="D15" s="8"/>
      <c r="E15" s="9"/>
      <c r="F15" s="10"/>
      <c r="G15" s="6"/>
      <c r="H15" s="11"/>
      <c r="I15" s="11"/>
      <c r="J15" s="11"/>
      <c r="K15" s="11"/>
      <c r="L15" s="6"/>
      <c r="M15" s="6"/>
      <c r="N15" s="6"/>
    </row>
  </sheetData>
  <mergeCells count="13">
    <mergeCell ref="A2:N2"/>
    <mergeCell ref="K4:N4"/>
    <mergeCell ref="K8:M8"/>
    <mergeCell ref="A9:G9"/>
    <mergeCell ref="I1:N1"/>
    <mergeCell ref="A11:N11"/>
    <mergeCell ref="E4:G4"/>
    <mergeCell ref="B4:B5"/>
    <mergeCell ref="C4:C5"/>
    <mergeCell ref="D4:D5"/>
    <mergeCell ref="H4:J4"/>
    <mergeCell ref="A4:A5"/>
    <mergeCell ref="A10:N10"/>
  </mergeCells>
  <phoneticPr fontId="0" type="noConversion"/>
  <pageMargins left="0.51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Rita</cp:lastModifiedBy>
  <cp:lastPrinted>2016-01-26T08:02:23Z</cp:lastPrinted>
  <dcterms:created xsi:type="dcterms:W3CDTF">2014-01-15T18:15:09Z</dcterms:created>
  <dcterms:modified xsi:type="dcterms:W3CDTF">2026-01-10T12:13:56Z</dcterms:modified>
</cp:coreProperties>
</file>