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60" windowWidth="23250" windowHeight="13110"/>
  </bookViews>
  <sheets>
    <sheet name="ПИР" sheetId="1" r:id="rId1"/>
  </sheets>
  <definedNames>
    <definedName name="_xlnm.Print_Area" localSheetId="0">ПИР!$A$1:$G$51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3" i="1"/>
  <c r="A44" s="1"/>
  <c r="A45" s="1"/>
  <c r="A48" s="1"/>
  <c r="D36"/>
  <c r="E36" s="1"/>
  <c r="F36" s="1"/>
  <c r="G36" s="1"/>
  <c r="G34"/>
  <c r="F34"/>
  <c r="E34"/>
  <c r="G33"/>
  <c r="F33"/>
  <c r="E33"/>
  <c r="G32"/>
  <c r="F32"/>
  <c r="E32"/>
  <c r="G31"/>
  <c r="F31"/>
  <c r="E31"/>
  <c r="G26"/>
  <c r="G29" s="1"/>
  <c r="F26"/>
  <c r="F29" s="1"/>
  <c r="E26"/>
  <c r="E29" s="1"/>
  <c r="D26"/>
  <c r="D29" s="1"/>
  <c r="D37" s="1"/>
  <c r="E37" l="1"/>
  <c r="E40" s="1"/>
  <c r="F37"/>
  <c r="F40" s="1"/>
  <c r="G37"/>
  <c r="G40" s="1"/>
  <c r="D40"/>
  <c r="G42" l="1"/>
  <c r="G41"/>
  <c r="G43" l="1"/>
  <c r="G44" s="1"/>
  <c r="G45" s="1"/>
  <c r="G46" s="1"/>
  <c r="G47" l="1"/>
  <c r="G48" s="1"/>
</calcChain>
</file>

<file path=xl/sharedStrings.xml><?xml version="1.0" encoding="utf-8"?>
<sst xmlns="http://schemas.openxmlformats.org/spreadsheetml/2006/main" count="83" uniqueCount="78">
  <si>
    <t>№ п/п</t>
  </si>
  <si>
    <t>Характеристика предприятия, здания, сооружения или виды работ</t>
  </si>
  <si>
    <t>Номер частей, глав, таблиц, процентов, параграфов и пунктов указаний к разделу Справочника базовых цен на проектные и изыскательские работы для строительства</t>
  </si>
  <si>
    <t>Виды разделов проекта. 
Расчет стоимости.</t>
  </si>
  <si>
    <t>ОР</t>
  </si>
  <si>
    <t>ИО</t>
  </si>
  <si>
    <t>ТО</t>
  </si>
  <si>
    <t>ПО</t>
  </si>
  <si>
    <t>Расчет трудоемкости</t>
  </si>
  <si>
    <r>
      <t xml:space="preserve">Характер протекания управляемого технологического процесса во времении (Ф2)
</t>
    </r>
    <r>
      <rPr>
        <b/>
        <i/>
        <sz val="10"/>
        <rFont val="Times New Roman"/>
        <family val="1"/>
        <charset val="204"/>
      </rPr>
      <t>Непрерывно-дискретный - II (сочетающий непрерывные и прерывистые режимы с малой длительностью непрерывных режимов в аварийных условиях)</t>
    </r>
  </si>
  <si>
    <t>Государственный сметный норматив «Справочник базовых цен на проектные работы в строительстве «Автоматизированные системы управления технологическими процессами (АСУТП)», 2016 г. Таблица 2, п.1.4</t>
  </si>
  <si>
    <r>
      <t xml:space="preserve">Количество технологических операций, контролируемых или управлемых АСУ ТП (Ф5): 
</t>
    </r>
    <r>
      <rPr>
        <b/>
        <i/>
        <sz val="10"/>
        <rFont val="Times New Roman"/>
        <family val="1"/>
        <charset val="204"/>
      </rPr>
      <t>свыше 20 до 35</t>
    </r>
  </si>
  <si>
    <t>Государственный сметный норматив «Справочник базовых цен на проектные работы в строительстве «Автоматизированные системы управления технологическими процессами (АСУТП)», 2016 г. Таблица 2, п.2.4</t>
  </si>
  <si>
    <r>
      <t xml:space="preserve">Степень развитости информационных функций АСУ ТП (Ф6)
</t>
    </r>
    <r>
      <rPr>
        <b/>
        <i/>
        <sz val="10"/>
        <rFont val="Times New Roman"/>
        <family val="1"/>
        <charset val="204"/>
      </rPr>
      <t>II степень - централизованный контроль и измерение параметров состояния ТОУ</t>
    </r>
  </si>
  <si>
    <t>Государственный сметный норматив «Справочник базовых цен на проектные работы в строительстве «Автоматизированные системы управления технологическими процессами (АСУТП)», 2016 г. Таблица 2, п.3.2</t>
  </si>
  <si>
    <r>
      <t xml:space="preserve">Степень развитости управляющих функций АСУ ТП (Ф7)
</t>
    </r>
    <r>
      <rPr>
        <b/>
        <i/>
        <sz val="10"/>
        <rFont val="Times New Roman"/>
        <family val="1"/>
        <charset val="204"/>
      </rPr>
      <t>II степень - каскадное и (или) программное автоматическое регулирование или автоматическое программное логическое управление по «жесткому» циклу</t>
    </r>
  </si>
  <si>
    <t>Государственный сметный норматив «Справочник базовых цен на проектные работы в строительстве «Автоматизированные системы управления технологическими процессами (АСУТП)», 2016 г. Таблица 2, п.4.2</t>
  </si>
  <si>
    <r>
      <t xml:space="preserve">Режим выполнения управляющих функций АСУТП (Ф8):
</t>
    </r>
    <r>
      <rPr>
        <b/>
        <i/>
        <sz val="10"/>
        <rFont val="Times New Roman"/>
        <family val="1"/>
        <charset val="204"/>
      </rPr>
      <t>Автоматический режим прямого (непосредственного) цифрового (или аналого-цифрового) управления</t>
    </r>
  </si>
  <si>
    <t>Государственный сметный норматив «Справочник базовых цен на проектные работы в строительстве «Автоматизированные системы управления технологическими процессами (АСУТП)», 2016 г. Таблица 2, п.5.5</t>
  </si>
  <si>
    <r>
      <t xml:space="preserve">Количество переменных, измеряемых, контролируемых и регистрируемых АСУ ТП (Ф9):
</t>
    </r>
    <r>
      <rPr>
        <b/>
        <i/>
        <sz val="10"/>
        <rFont val="Times New Roman"/>
        <family val="1"/>
        <charset val="204"/>
      </rPr>
      <t>свыше 100 до 170</t>
    </r>
  </si>
  <si>
    <t>Государственный сметный норматив «Справочник базовых цен на проектные работы в строительстве «Автоматизированные системы управления технологическими процессами (АСУТП)», 2016 г. Таблица 2, п.6.4</t>
  </si>
  <si>
    <r>
      <t xml:space="preserve">Количество управляющих воздействий, вырабатываемых АСУТП (Ф10):
</t>
    </r>
    <r>
      <rPr>
        <b/>
        <i/>
        <sz val="10"/>
        <rFont val="Times New Roman"/>
        <family val="1"/>
        <charset val="204"/>
      </rPr>
      <t>свыше 40 до 60</t>
    </r>
  </si>
  <si>
    <t>Государственный сметный норматив «Справочник базовых цен на проектные работы в строительстве «Автоматизированные системы управления технологическими процессами (АСУТП)», 2016 г. Таблица 2, п.7.5</t>
  </si>
  <si>
    <t>Итоговое количество баллов:</t>
  </si>
  <si>
    <t xml:space="preserve">Базовая цена двухстадийной разработки проектной документации, в тыс.руб.
</t>
  </si>
  <si>
    <t>Государственный сметный норматив «Справочник базовых цен на проектные работы в строительстве «Автоматизированные системы управления технологическими процессами (АСУТП)», 2016 г. Глава 2, п.2.11.2</t>
  </si>
  <si>
    <r>
      <t>Sор=15,73*</t>
    </r>
    <r>
      <rPr>
        <b/>
        <sz val="10"/>
        <rFont val="Times New Roman"/>
        <family val="1"/>
        <charset val="204"/>
      </rPr>
      <t>26</t>
    </r>
  </si>
  <si>
    <r>
      <t xml:space="preserve"> Sио=14,11*</t>
    </r>
    <r>
      <rPr>
        <b/>
        <sz val="10"/>
        <rFont val="Times New Roman"/>
        <family val="1"/>
        <charset val="204"/>
      </rPr>
      <t>28</t>
    </r>
  </si>
  <si>
    <r>
      <t>Sто=33,77*</t>
    </r>
    <r>
      <rPr>
        <b/>
        <sz val="10"/>
        <rFont val="Times New Roman"/>
        <family val="1"/>
        <charset val="204"/>
      </rPr>
      <t>28</t>
    </r>
  </si>
  <si>
    <r>
      <t>Sпо=46,26*</t>
    </r>
    <r>
      <rPr>
        <b/>
        <sz val="10"/>
        <rFont val="Times New Roman"/>
        <family val="1"/>
        <charset val="204"/>
      </rPr>
      <t>30</t>
    </r>
  </si>
  <si>
    <t>Поправочные коэффициенты и условия их применения</t>
  </si>
  <si>
    <t>АСУТП не является впервые разрабатываемой 
К1=0,4</t>
  </si>
  <si>
    <t>Государственный сметный норматив «Справочник базовых цен на проектные работы в строительстве «Автоматизированные системы управления технологическими процессами (АСУТП)», 2016 г. Таблица 3, п.1</t>
  </si>
  <si>
    <t>АСУТП создается с использованием для передачи данных аппаратуры телемеханики, либо средств беспроводной связи, в том числе радиосвязи, либо средств высокочастотной связи по высоковольтным линиям электропередачи
К7=1,1</t>
  </si>
  <si>
    <t>Государственный сметный норматив «Справочник базовых цен на проектные работы в строительстве «Автоматизированные системы управления технологическими процессами (АСУТП)», 2016 г. Таблица 3, п.7</t>
  </si>
  <si>
    <t>Разработка документации на АСУТП выполняется в связи с ее реконструкцией (модернизацией, техническим перевооружением)
К12=0,4</t>
  </si>
  <si>
    <t>Государственный сметный норматив «Справочник базовых цен на проектные работы в строительстве «Автоматизированные системы управления технологическими процессами (АСУТП)», 2016 г. Таблица 3, п.12</t>
  </si>
  <si>
    <t>Создание АСУТП предусматривает разработку её метрологического обеспечения
К15=1,03</t>
  </si>
  <si>
    <t>Государственный сметный норматив «Справочник базовых цен на проектные работы в строительстве «Автоматизированные системы управления технологическими процессами (АСУТП)», 2016 г. Таблица 3, п.15</t>
  </si>
  <si>
    <t>При определении базовой цены с применением нескольких коэффициентов, больших единицы, общий повышающий коэффициент определяется путем суммирования их дробных частей и единицы.
При определении базовой цены с применением нескольких коэффициентов, меньших единицы, общий понижающий коэффициент определяется путем их перемножения.
В случае применения одновременно повышающих и понижающих коэффициентов сначала в указанном порядке определяются общий повышающий и общий понижающий коэффициенты, которые затем перемножаются.</t>
  </si>
  <si>
    <t>Государственный сметный норматив «Справочник базовых цен на проектные работы в строительстве «Автоматизированные системы управления технологическими процессами (АСУТП)», 2016 г. Глава 2. п. 2.5.</t>
  </si>
  <si>
    <t>К1=1+(0,1+0,03)=1,13;
К2=0,4*0,4=0,16
К=1,13*0,16=0,1808</t>
  </si>
  <si>
    <t>Общий поправочный коэффициент:</t>
  </si>
  <si>
    <t>Базовая цена разработки разделов проекта, с учетом общего поправочного коэффициента, тыс. руб.</t>
  </si>
  <si>
    <t>Государственный сметный норматив «Справочник базовых цен на проектные работы в строительстве «Автоматизированные системы управления технологическими процессами (АСУТП)», 2016 г. Глава 2, п.2.11.3.</t>
  </si>
  <si>
    <r>
      <t xml:space="preserve">Ориентировочное распределение базовой цены разработки документации на АСУТП по стадиям проектирования
</t>
    </r>
    <r>
      <rPr>
        <b/>
        <sz val="10"/>
        <rFont val="Times New Roman"/>
        <family val="1"/>
        <charset val="204"/>
      </rPr>
      <t>"рабочая документация"</t>
    </r>
  </si>
  <si>
    <t>Государственный сметный норматив «Справочник базовых цен на проектные работы в строительстве «Автоматизированные системы управления технологическими процессами (АСУТП)», 2016 г. Таблица 6</t>
  </si>
  <si>
    <t>73,94*30%</t>
  </si>
  <si>
    <t>71,43*60%</t>
  </si>
  <si>
    <t>170,96*50%</t>
  </si>
  <si>
    <t>250,91*80%</t>
  </si>
  <si>
    <t>Цд = Цор + Цио + Цто + Цпо</t>
  </si>
  <si>
    <t>73,94 + 71,43 + 170,96 + 250,91</t>
  </si>
  <si>
    <t xml:space="preserve">Стадия "рабочая документация" в ценах на 2001 г. </t>
  </si>
  <si>
    <t>22,18 + 42,86 + 85,48 + 200,73</t>
  </si>
  <si>
    <t>Итого с НДС (в руб.)</t>
  </si>
  <si>
    <t>СОГЛАСОВАНО:</t>
  </si>
  <si>
    <t>УТВЕРЖДАЮ:</t>
  </si>
  <si>
    <t>"_____" ________________ 2026 года</t>
  </si>
  <si>
    <t>_____ ________________ 2026 года</t>
  </si>
  <si>
    <t>Наименование проектной организации</t>
  </si>
  <si>
    <t xml:space="preserve">«Установка регистратора аварийных событий (РАС) на ПС 110кВ ПС-5"         </t>
  </si>
  <si>
    <t>Смета составлена в уровне цен на 1 кв. 2026г.</t>
  </si>
  <si>
    <t>К= 6,99
1 кв 2026 (ПР), Письмо Минстроя России от 26.01.2026 года № 3017-ИФ/09, прил.5</t>
  </si>
  <si>
    <t>Итого в ценах на 1 кв. 2026 г.  (в тыс. руб.)</t>
  </si>
  <si>
    <t>351,25 * 6,99</t>
  </si>
  <si>
    <t>Стадия "рабочая документация" в ценах на 1 кв. 2026 г.      (в тыс. руб.)</t>
  </si>
  <si>
    <t>Итого   (в руб.)</t>
  </si>
  <si>
    <t>НДС 22% (в руб.)</t>
  </si>
  <si>
    <t xml:space="preserve">                                                             </t>
  </si>
  <si>
    <t xml:space="preserve">      (подпись)</t>
  </si>
  <si>
    <t xml:space="preserve"> </t>
  </si>
  <si>
    <t>Итого с непредвиденными 2% (в руб.)</t>
  </si>
  <si>
    <t xml:space="preserve">Составил:  ________________________________________________________________ </t>
  </si>
  <si>
    <t>Смета №1
на проектные и изыскательские работы</t>
  </si>
  <si>
    <t>Наименование организации заказчика: ООО "СЕВАСТОПОЛЬЭНЕРГО"</t>
  </si>
  <si>
    <t>Заместитель директора - начальник отдела организации строительства
 ООО "СЕВАСТОПОЛЬЭНЕРГО"</t>
  </si>
  <si>
    <t>И.С. Алиев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</si>
</sst>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0"/>
    <numFmt numFmtId="166" formatCode="#,##0.00_р_."/>
    <numFmt numFmtId="167" formatCode="#,##0.00\ _₽"/>
    <numFmt numFmtId="168" formatCode="#\ ##0.0000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color indexed="8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indexed="10"/>
      <name val="Times New Roman"/>
      <family val="1"/>
      <charset val="204"/>
    </font>
    <font>
      <i/>
      <sz val="10"/>
      <name val="Arial Cyr"/>
      <charset val="204"/>
    </font>
    <font>
      <b/>
      <sz val="10"/>
      <color theme="0"/>
      <name val="Arial"/>
      <family val="2"/>
      <charset val="204"/>
    </font>
    <font>
      <sz val="10"/>
      <color theme="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4" fillId="0" borderId="0"/>
    <xf numFmtId="0" fontId="5" fillId="2" borderId="0">
      <alignment horizontal="center" vertical="center"/>
    </xf>
    <xf numFmtId="0" fontId="5" fillId="2" borderId="0">
      <alignment horizontal="center" vertical="center"/>
    </xf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0"/>
    <xf numFmtId="0" fontId="2" fillId="0" borderId="0"/>
  </cellStyleXfs>
  <cellXfs count="106">
    <xf numFmtId="0" fontId="0" fillId="0" borderId="0" xfId="0"/>
    <xf numFmtId="0" fontId="3" fillId="0" borderId="0" xfId="1" applyFont="1" applyAlignment="1">
      <alignment vertical="center"/>
    </xf>
    <xf numFmtId="0" fontId="1" fillId="0" borderId="0" xfId="2"/>
    <xf numFmtId="0" fontId="3" fillId="0" borderId="0" xfId="3" applyFont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2" xfId="7" quotePrefix="1" applyFont="1" applyBorder="1" applyAlignment="1">
      <alignment horizontal="center" vertical="center" wrapText="1"/>
    </xf>
    <xf numFmtId="0" fontId="3" fillId="0" borderId="2" xfId="7" applyFont="1" applyBorder="1" applyAlignment="1">
      <alignment horizontal="center" vertical="center" wrapText="1"/>
    </xf>
    <xf numFmtId="0" fontId="3" fillId="0" borderId="2" xfId="7" applyFont="1" applyBorder="1" applyAlignment="1">
      <alignment vertical="center" wrapText="1"/>
    </xf>
    <xf numFmtId="0" fontId="3" fillId="0" borderId="2" xfId="7" applyFont="1" applyBorder="1" applyAlignment="1">
      <alignment horizontal="center" vertical="center"/>
    </xf>
    <xf numFmtId="1" fontId="3" fillId="0" borderId="2" xfId="7" applyNumberFormat="1" applyFont="1" applyBorder="1" applyAlignment="1">
      <alignment horizontal="center" vertical="center" wrapText="1" shrinkToFit="1"/>
    </xf>
    <xf numFmtId="1" fontId="3" fillId="0" borderId="2" xfId="7" applyNumberFormat="1" applyFont="1" applyBorder="1" applyAlignment="1" applyProtection="1">
      <alignment horizontal="center" vertical="center"/>
      <protection locked="0"/>
    </xf>
    <xf numFmtId="1" fontId="7" fillId="0" borderId="2" xfId="7" applyNumberFormat="1" applyFont="1" applyBorder="1" applyAlignment="1" applyProtection="1">
      <alignment horizontal="center" vertical="center"/>
      <protection locked="0"/>
    </xf>
    <xf numFmtId="2" fontId="3" fillId="0" borderId="2" xfId="7" applyNumberFormat="1" applyFont="1" applyBorder="1" applyAlignment="1" applyProtection="1">
      <alignment horizontal="center" vertical="center"/>
      <protection locked="0"/>
    </xf>
    <xf numFmtId="2" fontId="1" fillId="0" borderId="0" xfId="2" applyNumberFormat="1"/>
    <xf numFmtId="164" fontId="3" fillId="0" borderId="2" xfId="7" applyNumberFormat="1" applyFont="1" applyBorder="1" applyAlignment="1" applyProtection="1">
      <alignment horizontal="center" vertical="center"/>
      <protection locked="0"/>
    </xf>
    <xf numFmtId="164" fontId="3" fillId="0" borderId="2" xfId="7" applyNumberFormat="1" applyFont="1" applyBorder="1" applyAlignment="1">
      <alignment horizontal="center" vertical="center"/>
    </xf>
    <xf numFmtId="2" fontId="3" fillId="0" borderId="2" xfId="7" applyNumberFormat="1" applyFont="1" applyBorder="1" applyAlignment="1">
      <alignment horizontal="center" vertical="center"/>
    </xf>
    <xf numFmtId="165" fontId="3" fillId="0" borderId="2" xfId="7" applyNumberFormat="1" applyFont="1" applyBorder="1" applyAlignment="1">
      <alignment horizontal="center" vertical="center" wrapText="1" shrinkToFit="1"/>
    </xf>
    <xf numFmtId="0" fontId="3" fillId="0" borderId="2" xfId="7" applyFont="1" applyBorder="1" applyAlignment="1">
      <alignment horizontal="left" vertical="center" wrapText="1"/>
    </xf>
    <xf numFmtId="166" fontId="7" fillId="0" borderId="2" xfId="7" applyNumberFormat="1" applyFont="1" applyBorder="1" applyAlignment="1">
      <alignment horizontal="center" vertical="center" wrapText="1" shrinkToFit="1"/>
    </xf>
    <xf numFmtId="9" fontId="10" fillId="0" borderId="2" xfId="8" applyFont="1" applyBorder="1" applyAlignment="1">
      <alignment horizontal="center" vertical="center" wrapText="1" shrinkToFit="1"/>
    </xf>
    <xf numFmtId="166" fontId="10" fillId="0" borderId="2" xfId="7" applyNumberFormat="1" applyFont="1" applyBorder="1" applyAlignment="1">
      <alignment horizontal="center" vertical="center" wrapText="1" shrinkToFit="1"/>
    </xf>
    <xf numFmtId="49" fontId="3" fillId="0" borderId="2" xfId="9" applyNumberFormat="1" applyFont="1" applyBorder="1" applyAlignment="1">
      <alignment horizontal="left" vertical="center" wrapText="1" shrinkToFit="1"/>
    </xf>
    <xf numFmtId="166" fontId="3" fillId="0" borderId="2" xfId="7" applyNumberFormat="1" applyFont="1" applyBorder="1" applyAlignment="1">
      <alignment horizontal="right" vertical="center"/>
    </xf>
    <xf numFmtId="167" fontId="1" fillId="0" borderId="0" xfId="2" applyNumberFormat="1" applyAlignment="1">
      <alignment vertical="center"/>
    </xf>
    <xf numFmtId="49" fontId="10" fillId="0" borderId="2" xfId="9" applyNumberFormat="1" applyFont="1" applyBorder="1" applyAlignment="1">
      <alignment horizontal="left" vertical="center" wrapText="1" shrinkToFit="1"/>
    </xf>
    <xf numFmtId="0" fontId="10" fillId="0" borderId="2" xfId="7" applyFont="1" applyBorder="1" applyAlignment="1">
      <alignment horizontal="left" vertical="center" wrapText="1"/>
    </xf>
    <xf numFmtId="166" fontId="10" fillId="0" borderId="2" xfId="7" applyNumberFormat="1" applyFont="1" applyBorder="1" applyAlignment="1">
      <alignment horizontal="right" vertical="center"/>
    </xf>
    <xf numFmtId="166" fontId="7" fillId="0" borderId="2" xfId="7" applyNumberFormat="1" applyFont="1" applyBorder="1" applyAlignment="1">
      <alignment horizontal="right" vertical="center"/>
    </xf>
    <xf numFmtId="9" fontId="3" fillId="0" borderId="2" xfId="7" applyNumberFormat="1" applyFont="1" applyBorder="1" applyAlignment="1">
      <alignment vertical="center" wrapText="1"/>
    </xf>
    <xf numFmtId="0" fontId="7" fillId="0" borderId="2" xfId="9" applyFont="1" applyBorder="1" applyAlignment="1">
      <alignment vertical="center" wrapText="1"/>
    </xf>
    <xf numFmtId="0" fontId="3" fillId="0" borderId="2" xfId="9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vertical="top"/>
    </xf>
    <xf numFmtId="0" fontId="13" fillId="0" borderId="0" xfId="0" applyFont="1"/>
    <xf numFmtId="0" fontId="14" fillId="0" borderId="1" xfId="0" applyFont="1" applyBorder="1"/>
    <xf numFmtId="0" fontId="14" fillId="0" borderId="1" xfId="0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right"/>
    </xf>
    <xf numFmtId="0" fontId="11" fillId="0" borderId="0" xfId="10" applyFont="1" applyFill="1"/>
    <xf numFmtId="0" fontId="3" fillId="0" borderId="0" xfId="10" applyFont="1" applyFill="1" applyAlignment="1">
      <alignment horizontal="center" vertical="center" wrapText="1"/>
    </xf>
    <xf numFmtId="0" fontId="3" fillId="3" borderId="0" xfId="10" applyFont="1" applyFill="1" applyAlignment="1">
      <alignment horizontal="center" vertical="center" wrapText="1"/>
    </xf>
    <xf numFmtId="0" fontId="3" fillId="0" borderId="0" xfId="2" applyFont="1"/>
    <xf numFmtId="0" fontId="3" fillId="0" borderId="0" xfId="2" applyFont="1" applyAlignment="1">
      <alignment horizontal="right"/>
    </xf>
    <xf numFmtId="168" fontId="15" fillId="3" borderId="0" xfId="2" applyNumberFormat="1" applyFont="1" applyFill="1"/>
    <xf numFmtId="168" fontId="3" fillId="3" borderId="0" xfId="2" applyNumberFormat="1" applyFont="1" applyFill="1"/>
    <xf numFmtId="0" fontId="3" fillId="0" borderId="0" xfId="2" applyFont="1" applyAlignment="1"/>
    <xf numFmtId="49" fontId="7" fillId="0" borderId="2" xfId="9" applyNumberFormat="1" applyFont="1" applyBorder="1" applyAlignment="1">
      <alignment vertical="center" wrapText="1" shrinkToFit="1"/>
    </xf>
    <xf numFmtId="166" fontId="3" fillId="0" borderId="8" xfId="7" applyNumberFormat="1" applyFont="1" applyBorder="1" applyAlignment="1">
      <alignment vertical="center"/>
    </xf>
    <xf numFmtId="166" fontId="3" fillId="0" borderId="9" xfId="7" applyNumberFormat="1" applyFont="1" applyBorder="1" applyAlignment="1">
      <alignment vertical="center"/>
    </xf>
    <xf numFmtId="166" fontId="3" fillId="0" borderId="10" xfId="7" applyNumberFormat="1" applyFont="1" applyBorder="1" applyAlignment="1">
      <alignment vertical="center"/>
    </xf>
    <xf numFmtId="4" fontId="7" fillId="0" borderId="2" xfId="7" applyNumberFormat="1" applyFont="1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4" fontId="16" fillId="0" borderId="0" xfId="0" applyNumberFormat="1" applyFont="1" applyAlignment="1">
      <alignment vertical="top" wrapText="1"/>
    </xf>
    <xf numFmtId="166" fontId="7" fillId="0" borderId="0" xfId="7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top" wrapText="1"/>
    </xf>
    <xf numFmtId="0" fontId="3" fillId="0" borderId="0" xfId="10" applyFont="1" applyFill="1" applyAlignment="1">
      <alignment horizontal="center" vertical="top" wrapText="1"/>
    </xf>
    <xf numFmtId="0" fontId="3" fillId="0" borderId="0" xfId="10" applyFont="1" applyFill="1" applyAlignment="1">
      <alignment horizontal="center" vertical="center" wrapText="1"/>
    </xf>
    <xf numFmtId="0" fontId="7" fillId="0" borderId="8" xfId="7" applyFont="1" applyBorder="1" applyAlignment="1">
      <alignment horizontal="center" vertical="center" wrapText="1"/>
    </xf>
    <xf numFmtId="0" fontId="7" fillId="0" borderId="9" xfId="7" applyFont="1" applyBorder="1" applyAlignment="1">
      <alignment horizontal="center" vertical="center" wrapText="1"/>
    </xf>
    <xf numFmtId="0" fontId="7" fillId="0" borderId="10" xfId="7" applyFont="1" applyBorder="1" applyAlignment="1">
      <alignment horizontal="center" vertical="center" wrapText="1"/>
    </xf>
    <xf numFmtId="0" fontId="6" fillId="0" borderId="1" xfId="3" applyFont="1" applyBorder="1" applyAlignment="1">
      <alignment vertical="center" wrapText="1"/>
    </xf>
    <xf numFmtId="0" fontId="9" fillId="0" borderId="0" xfId="2" applyFont="1" applyAlignment="1">
      <alignment horizontal="left" vertical="top" wrapText="1"/>
    </xf>
    <xf numFmtId="0" fontId="7" fillId="0" borderId="8" xfId="7" applyFont="1" applyBorder="1" applyAlignment="1">
      <alignment horizontal="center" vertical="center"/>
    </xf>
    <xf numFmtId="0" fontId="7" fillId="0" borderId="9" xfId="7" applyFont="1" applyBorder="1" applyAlignment="1">
      <alignment horizontal="center" vertical="center"/>
    </xf>
    <xf numFmtId="0" fontId="7" fillId="0" borderId="10" xfId="7" applyFont="1" applyBorder="1" applyAlignment="1">
      <alignment horizontal="center" vertical="center"/>
    </xf>
    <xf numFmtId="0" fontId="8" fillId="0" borderId="8" xfId="7" applyFont="1" applyBorder="1" applyAlignment="1">
      <alignment horizontal="center" vertical="center" wrapText="1"/>
    </xf>
    <xf numFmtId="0" fontId="8" fillId="0" borderId="9" xfId="7" applyFont="1" applyBorder="1" applyAlignment="1">
      <alignment horizontal="center" vertical="center" wrapText="1"/>
    </xf>
    <xf numFmtId="0" fontId="8" fillId="0" borderId="10" xfId="7" applyFont="1" applyBorder="1" applyAlignment="1">
      <alignment horizontal="center" vertical="center" wrapText="1"/>
    </xf>
    <xf numFmtId="0" fontId="9" fillId="0" borderId="4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166" fontId="3" fillId="0" borderId="8" xfId="7" applyNumberFormat="1" applyFont="1" applyBorder="1" applyAlignment="1">
      <alignment horizontal="center" vertical="center"/>
    </xf>
    <xf numFmtId="166" fontId="3" fillId="0" borderId="9" xfId="7" applyNumberFormat="1" applyFont="1" applyBorder="1" applyAlignment="1">
      <alignment horizontal="center" vertical="center"/>
    </xf>
    <xf numFmtId="166" fontId="3" fillId="0" borderId="10" xfId="7" applyNumberFormat="1" applyFont="1" applyBorder="1" applyAlignment="1">
      <alignment horizontal="center" vertical="center"/>
    </xf>
    <xf numFmtId="0" fontId="7" fillId="0" borderId="2" xfId="7" applyFont="1" applyBorder="1" applyAlignment="1">
      <alignment horizontal="right" vertical="center" wrapText="1"/>
    </xf>
    <xf numFmtId="0" fontId="3" fillId="0" borderId="5" xfId="7" applyFont="1" applyBorder="1" applyAlignment="1">
      <alignment horizontal="center" vertical="center" wrapText="1"/>
    </xf>
    <xf numFmtId="0" fontId="3" fillId="0" borderId="6" xfId="7" applyFont="1" applyBorder="1" applyAlignment="1">
      <alignment horizontal="center" vertical="center" wrapText="1"/>
    </xf>
    <xf numFmtId="0" fontId="3" fillId="0" borderId="7" xfId="7" applyFont="1" applyBorder="1" applyAlignment="1">
      <alignment horizontal="center" vertical="center" wrapText="1"/>
    </xf>
    <xf numFmtId="0" fontId="3" fillId="0" borderId="5" xfId="7" applyFont="1" applyBorder="1" applyAlignment="1">
      <alignment horizontal="left" vertical="center" wrapText="1"/>
    </xf>
    <xf numFmtId="0" fontId="3" fillId="0" borderId="6" xfId="7" applyFont="1" applyBorder="1" applyAlignment="1">
      <alignment horizontal="left" vertical="center" wrapText="1"/>
    </xf>
    <xf numFmtId="0" fontId="3" fillId="0" borderId="7" xfId="7" applyFont="1" applyBorder="1" applyAlignment="1">
      <alignment horizontal="left" vertical="center" wrapText="1"/>
    </xf>
    <xf numFmtId="2" fontId="3" fillId="0" borderId="8" xfId="7" applyNumberFormat="1" applyFont="1" applyBorder="1" applyAlignment="1" applyProtection="1">
      <alignment horizontal="center" vertical="center" wrapText="1"/>
      <protection locked="0"/>
    </xf>
    <xf numFmtId="2" fontId="3" fillId="0" borderId="9" xfId="7" applyNumberFormat="1" applyFont="1" applyBorder="1" applyAlignment="1" applyProtection="1">
      <alignment horizontal="center" vertical="center" wrapText="1"/>
      <protection locked="0"/>
    </xf>
    <xf numFmtId="2" fontId="3" fillId="0" borderId="10" xfId="7" applyNumberFormat="1" applyFont="1" applyBorder="1" applyAlignment="1" applyProtection="1">
      <alignment horizontal="center" vertical="center" wrapText="1"/>
      <protection locked="0"/>
    </xf>
    <xf numFmtId="0" fontId="3" fillId="0" borderId="2" xfId="7" applyFont="1" applyBorder="1" applyAlignment="1">
      <alignment horizontal="right" vertical="center" wrapText="1"/>
    </xf>
    <xf numFmtId="0" fontId="3" fillId="0" borderId="3" xfId="9" applyFont="1" applyBorder="1" applyAlignment="1">
      <alignment vertical="center" wrapText="1"/>
    </xf>
    <xf numFmtId="166" fontId="10" fillId="0" borderId="8" xfId="7" applyNumberFormat="1" applyFont="1" applyBorder="1" applyAlignment="1">
      <alignment horizontal="center" vertical="center"/>
    </xf>
    <xf numFmtId="166" fontId="10" fillId="0" borderId="9" xfId="7" applyNumberFormat="1" applyFont="1" applyBorder="1" applyAlignment="1">
      <alignment horizontal="center" vertical="center"/>
    </xf>
    <xf numFmtId="166" fontId="10" fillId="0" borderId="10" xfId="7" applyNumberFormat="1" applyFont="1" applyBorder="1" applyAlignment="1">
      <alignment horizontal="center" vertical="center"/>
    </xf>
    <xf numFmtId="166" fontId="3" fillId="0" borderId="8" xfId="7" applyNumberFormat="1" applyFont="1" applyBorder="1" applyAlignment="1">
      <alignment vertical="center"/>
    </xf>
    <xf numFmtId="166" fontId="3" fillId="0" borderId="9" xfId="7" applyNumberFormat="1" applyFont="1" applyBorder="1" applyAlignment="1">
      <alignment vertical="center"/>
    </xf>
    <xf numFmtId="166" fontId="3" fillId="0" borderId="10" xfId="7" applyNumberFormat="1" applyFont="1" applyBorder="1" applyAlignment="1">
      <alignment vertical="center"/>
    </xf>
    <xf numFmtId="4" fontId="11" fillId="0" borderId="8" xfId="2" applyNumberFormat="1" applyFont="1" applyBorder="1" applyAlignment="1">
      <alignment vertical="center" wrapText="1"/>
    </xf>
    <xf numFmtId="4" fontId="11" fillId="0" borderId="9" xfId="2" applyNumberFormat="1" applyFont="1" applyBorder="1" applyAlignment="1">
      <alignment vertical="center" wrapText="1"/>
    </xf>
    <xf numFmtId="4" fontId="11" fillId="0" borderId="10" xfId="2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0" fillId="0" borderId="0" xfId="2" applyFont="1" applyAlignment="1">
      <alignment vertical="center"/>
    </xf>
    <xf numFmtId="0" fontId="17" fillId="0" borderId="0" xfId="0" applyFont="1" applyAlignment="1">
      <alignment vertical="top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/>
    </xf>
    <xf numFmtId="0" fontId="18" fillId="0" borderId="0" xfId="0" applyFont="1"/>
    <xf numFmtId="0" fontId="18" fillId="0" borderId="0" xfId="0" applyFont="1" applyBorder="1"/>
    <xf numFmtId="0" fontId="18" fillId="0" borderId="0" xfId="0" applyFont="1" applyBorder="1" applyAlignment="1">
      <alignment horizontal="right"/>
    </xf>
  </cellXfs>
  <cellStyles count="11">
    <cellStyle name="S5" xfId="4"/>
    <cellStyle name="S7" xfId="5"/>
    <cellStyle name="Обычный" xfId="0" builtinId="0"/>
    <cellStyle name="Обычный 10" xfId="6"/>
    <cellStyle name="Обычный 16" xfId="9"/>
    <cellStyle name="Обычный 18" xfId="1"/>
    <cellStyle name="Обычный 2" xfId="2"/>
    <cellStyle name="Обычный 2 2" xfId="7"/>
    <cellStyle name="Обычный_123" xfId="10"/>
    <cellStyle name="Обычный_см 9.21 , 10,22 АСУТП" xfId="3"/>
    <cellStyle name="Процентный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1"/>
  <sheetViews>
    <sheetView tabSelected="1" view="pageBreakPreview" zoomScaleNormal="100" zoomScaleSheetLayoutView="100" workbookViewId="0">
      <selection activeCell="F9" sqref="F9"/>
    </sheetView>
  </sheetViews>
  <sheetFormatPr defaultColWidth="9.140625" defaultRowHeight="15"/>
  <cols>
    <col min="1" max="1" width="4.28515625" style="2" customWidth="1"/>
    <col min="2" max="2" width="50" style="2" customWidth="1"/>
    <col min="3" max="3" width="38.28515625" style="2" customWidth="1"/>
    <col min="4" max="4" width="14.42578125" style="2" customWidth="1"/>
    <col min="5" max="5" width="13.7109375" style="2" customWidth="1"/>
    <col min="6" max="6" width="13.28515625" style="2" customWidth="1"/>
    <col min="7" max="7" width="13.7109375" style="2" customWidth="1"/>
    <col min="8" max="8" width="15.28515625" style="2" customWidth="1"/>
    <col min="9" max="9" width="14.5703125" style="2" customWidth="1"/>
    <col min="10" max="10" width="23.140625" style="2" customWidth="1"/>
    <col min="11" max="16384" width="9.140625" style="2"/>
  </cols>
  <sheetData>
    <row r="1" spans="1:7">
      <c r="A1" s="1"/>
      <c r="B1" s="1"/>
      <c r="C1" s="1"/>
      <c r="D1" s="1"/>
      <c r="E1" s="1"/>
    </row>
    <row r="2" spans="1:7" s="33" customFormat="1" ht="12.75">
      <c r="A2" s="100" t="s">
        <v>56</v>
      </c>
      <c r="B2" s="100"/>
      <c r="D2" s="35" t="s">
        <v>57</v>
      </c>
      <c r="E2" s="34"/>
    </row>
    <row r="3" spans="1:7" s="33" customFormat="1" ht="43.5" customHeight="1">
      <c r="A3" s="101"/>
      <c r="B3" s="101"/>
      <c r="D3" s="58" t="s">
        <v>76</v>
      </c>
      <c r="E3" s="58"/>
      <c r="F3" s="58"/>
    </row>
    <row r="4" spans="1:7" s="33" customFormat="1" ht="12.75">
      <c r="A4" s="104"/>
      <c r="B4" s="105"/>
      <c r="D4" s="36"/>
      <c r="E4" s="37"/>
      <c r="F4" s="33" t="s">
        <v>77</v>
      </c>
    </row>
    <row r="5" spans="1:7" s="33" customFormat="1" ht="12.75">
      <c r="A5" s="103" t="s">
        <v>58</v>
      </c>
      <c r="B5" s="102"/>
      <c r="D5" s="38" t="s">
        <v>59</v>
      </c>
      <c r="E5" s="39"/>
    </row>
    <row r="6" spans="1:7" s="33" customFormat="1" ht="12.75">
      <c r="A6" s="103"/>
      <c r="B6" s="102"/>
      <c r="D6" s="38"/>
      <c r="E6" s="39"/>
    </row>
    <row r="7" spans="1:7" s="40" customFormat="1" ht="33.75" customHeight="1">
      <c r="A7" s="59" t="s">
        <v>74</v>
      </c>
      <c r="B7" s="59"/>
      <c r="C7" s="59"/>
      <c r="D7" s="59"/>
      <c r="E7" s="59"/>
    </row>
    <row r="8" spans="1:7" s="40" customFormat="1" ht="13.15" customHeight="1">
      <c r="A8" s="60" t="s">
        <v>61</v>
      </c>
      <c r="B8" s="60"/>
      <c r="C8" s="60"/>
      <c r="D8" s="60"/>
      <c r="E8" s="60"/>
    </row>
    <row r="9" spans="1:7" s="40" customFormat="1" ht="12.75">
      <c r="A9" s="41"/>
      <c r="B9" s="41"/>
      <c r="C9" s="41"/>
      <c r="D9" s="41"/>
      <c r="E9" s="42"/>
    </row>
    <row r="10" spans="1:7" s="40" customFormat="1" ht="12.75">
      <c r="A10" s="43" t="s">
        <v>60</v>
      </c>
      <c r="B10" s="43"/>
      <c r="C10" s="43"/>
      <c r="D10" s="44"/>
      <c r="E10" s="45"/>
    </row>
    <row r="11" spans="1:7" s="40" customFormat="1" ht="12.75">
      <c r="A11" s="43"/>
      <c r="B11" s="43"/>
      <c r="C11" s="43"/>
      <c r="D11" s="43"/>
      <c r="E11" s="46"/>
    </row>
    <row r="12" spans="1:7" s="40" customFormat="1" ht="12.75">
      <c r="A12" s="43" t="s">
        <v>75</v>
      </c>
      <c r="B12" s="43"/>
      <c r="C12" s="43"/>
      <c r="D12" s="47"/>
      <c r="E12" s="46"/>
    </row>
    <row r="13" spans="1:7">
      <c r="A13" s="3"/>
      <c r="B13" s="3"/>
      <c r="C13" s="3"/>
      <c r="D13" s="3"/>
      <c r="E13" s="3"/>
      <c r="F13" s="3"/>
      <c r="G13" s="3"/>
    </row>
    <row r="14" spans="1:7" ht="14.45" customHeight="1">
      <c r="A14" s="64" t="s">
        <v>62</v>
      </c>
      <c r="B14" s="64"/>
      <c r="C14" s="64"/>
      <c r="D14" s="64"/>
      <c r="E14" s="64"/>
      <c r="F14" s="64"/>
      <c r="G14" s="64"/>
    </row>
    <row r="15" spans="1:7" ht="61.5" customHeight="1">
      <c r="A15" s="4" t="s">
        <v>0</v>
      </c>
      <c r="B15" s="5" t="s">
        <v>1</v>
      </c>
      <c r="C15" s="4" t="s">
        <v>2</v>
      </c>
      <c r="D15" s="61" t="s">
        <v>3</v>
      </c>
      <c r="E15" s="62"/>
      <c r="F15" s="62"/>
      <c r="G15" s="63"/>
    </row>
    <row r="16" spans="1:7">
      <c r="A16" s="4">
        <v>1</v>
      </c>
      <c r="B16" s="4">
        <v>2</v>
      </c>
      <c r="C16" s="4">
        <v>3</v>
      </c>
      <c r="D16" s="66">
        <v>4</v>
      </c>
      <c r="E16" s="67"/>
      <c r="F16" s="67"/>
      <c r="G16" s="68"/>
    </row>
    <row r="17" spans="1:14" ht="14.45" customHeight="1">
      <c r="A17" s="6"/>
      <c r="B17" s="6"/>
      <c r="C17" s="7"/>
      <c r="D17" s="8" t="s">
        <v>4</v>
      </c>
      <c r="E17" s="8" t="s">
        <v>5</v>
      </c>
      <c r="F17" s="8" t="s">
        <v>6</v>
      </c>
      <c r="G17" s="8" t="s">
        <v>7</v>
      </c>
    </row>
    <row r="18" spans="1:14" ht="14.45" customHeight="1">
      <c r="A18" s="69" t="s">
        <v>8</v>
      </c>
      <c r="B18" s="70"/>
      <c r="C18" s="70"/>
      <c r="D18" s="70"/>
      <c r="E18" s="70"/>
      <c r="F18" s="70"/>
      <c r="G18" s="71"/>
    </row>
    <row r="19" spans="1:14" ht="75.75" customHeight="1">
      <c r="A19" s="6">
        <v>1</v>
      </c>
      <c r="B19" s="7" t="s">
        <v>9</v>
      </c>
      <c r="C19" s="7" t="s">
        <v>10</v>
      </c>
      <c r="D19" s="9">
        <v>4</v>
      </c>
      <c r="E19" s="9">
        <v>4</v>
      </c>
      <c r="F19" s="9">
        <v>3</v>
      </c>
      <c r="G19" s="9">
        <v>4</v>
      </c>
      <c r="H19" s="72" t="s">
        <v>71</v>
      </c>
      <c r="I19" s="73"/>
      <c r="J19" s="73"/>
      <c r="K19" s="73"/>
      <c r="L19" s="73"/>
      <c r="M19" s="73"/>
    </row>
    <row r="20" spans="1:14" ht="74.25" customHeight="1">
      <c r="A20" s="6">
        <v>2</v>
      </c>
      <c r="B20" s="7" t="s">
        <v>11</v>
      </c>
      <c r="C20" s="7" t="s">
        <v>12</v>
      </c>
      <c r="D20" s="9">
        <v>4</v>
      </c>
      <c r="E20" s="9">
        <v>4</v>
      </c>
      <c r="F20" s="9">
        <v>3</v>
      </c>
      <c r="G20" s="9">
        <v>4</v>
      </c>
      <c r="H20" s="73" t="s">
        <v>71</v>
      </c>
      <c r="I20" s="73"/>
      <c r="J20" s="73"/>
      <c r="K20" s="73"/>
    </row>
    <row r="21" spans="1:14" ht="74.25" customHeight="1">
      <c r="A21" s="6">
        <v>3</v>
      </c>
      <c r="B21" s="7" t="s">
        <v>13</v>
      </c>
      <c r="C21" s="7" t="s">
        <v>14</v>
      </c>
      <c r="D21" s="10">
        <v>3</v>
      </c>
      <c r="E21" s="9">
        <v>3</v>
      </c>
      <c r="F21" s="10">
        <v>3</v>
      </c>
      <c r="G21" s="9">
        <v>3</v>
      </c>
    </row>
    <row r="22" spans="1:14" ht="76.5">
      <c r="A22" s="6">
        <v>4</v>
      </c>
      <c r="B22" s="7" t="s">
        <v>15</v>
      </c>
      <c r="C22" s="7" t="s">
        <v>16</v>
      </c>
      <c r="D22" s="10">
        <v>3</v>
      </c>
      <c r="E22" s="9">
        <v>3</v>
      </c>
      <c r="F22" s="10">
        <v>3</v>
      </c>
      <c r="G22" s="9">
        <v>3</v>
      </c>
    </row>
    <row r="23" spans="1:14" ht="76.5">
      <c r="A23" s="6">
        <v>5</v>
      </c>
      <c r="B23" s="7" t="s">
        <v>17</v>
      </c>
      <c r="C23" s="7" t="s">
        <v>18</v>
      </c>
      <c r="D23" s="10">
        <v>5</v>
      </c>
      <c r="E23" s="9">
        <v>5</v>
      </c>
      <c r="F23" s="10">
        <v>7</v>
      </c>
      <c r="G23" s="9">
        <v>7</v>
      </c>
      <c r="H23" s="65" t="s">
        <v>71</v>
      </c>
      <c r="I23" s="65"/>
      <c r="J23" s="65"/>
      <c r="K23" s="65"/>
      <c r="L23" s="65"/>
    </row>
    <row r="24" spans="1:14" ht="75.75" customHeight="1">
      <c r="A24" s="6">
        <v>6</v>
      </c>
      <c r="B24" s="7" t="s">
        <v>19</v>
      </c>
      <c r="C24" s="7" t="s">
        <v>20</v>
      </c>
      <c r="D24" s="10">
        <v>3</v>
      </c>
      <c r="E24" s="10">
        <v>4</v>
      </c>
      <c r="F24" s="10">
        <v>4</v>
      </c>
      <c r="G24" s="10">
        <v>4</v>
      </c>
      <c r="H24" s="65" t="s">
        <v>71</v>
      </c>
      <c r="I24" s="65"/>
      <c r="J24" s="65"/>
      <c r="K24" s="65"/>
      <c r="L24" s="65"/>
      <c r="N24" s="99" t="s">
        <v>71</v>
      </c>
    </row>
    <row r="25" spans="1:14" ht="74.25" customHeight="1">
      <c r="A25" s="6">
        <v>7</v>
      </c>
      <c r="B25" s="7" t="s">
        <v>21</v>
      </c>
      <c r="C25" s="7" t="s">
        <v>22</v>
      </c>
      <c r="D25" s="10">
        <v>4</v>
      </c>
      <c r="E25" s="10">
        <v>5</v>
      </c>
      <c r="F25" s="10">
        <v>5</v>
      </c>
      <c r="G25" s="10">
        <v>5</v>
      </c>
      <c r="H25" s="73"/>
      <c r="I25" s="73"/>
      <c r="J25" s="73"/>
      <c r="K25" s="73"/>
    </row>
    <row r="26" spans="1:14">
      <c r="A26" s="77" t="s">
        <v>23</v>
      </c>
      <c r="B26" s="77"/>
      <c r="C26" s="77"/>
      <c r="D26" s="11">
        <f>SUM(D19:D25)</f>
        <v>26</v>
      </c>
      <c r="E26" s="11">
        <f>SUM(E19:E25)</f>
        <v>28</v>
      </c>
      <c r="F26" s="11">
        <f t="shared" ref="F26:G26" si="0">SUM(F19:F25)</f>
        <v>28</v>
      </c>
      <c r="G26" s="11">
        <f t="shared" si="0"/>
        <v>30</v>
      </c>
    </row>
    <row r="27" spans="1:14" ht="24" customHeight="1">
      <c r="A27" s="78">
        <v>8</v>
      </c>
      <c r="B27" s="81" t="s">
        <v>24</v>
      </c>
      <c r="C27" s="81" t="s">
        <v>25</v>
      </c>
      <c r="D27" s="12">
        <v>15.73</v>
      </c>
      <c r="E27" s="12">
        <v>14.11</v>
      </c>
      <c r="F27" s="12">
        <v>33.770000000000003</v>
      </c>
      <c r="G27" s="12">
        <v>46.26</v>
      </c>
    </row>
    <row r="28" spans="1:14" ht="27" customHeight="1">
      <c r="A28" s="79"/>
      <c r="B28" s="82"/>
      <c r="C28" s="82"/>
      <c r="D28" s="12" t="s">
        <v>26</v>
      </c>
      <c r="E28" s="12" t="s">
        <v>27</v>
      </c>
      <c r="F28" s="12" t="s">
        <v>28</v>
      </c>
      <c r="G28" s="12" t="s">
        <v>29</v>
      </c>
    </row>
    <row r="29" spans="1:14" ht="23.25" customHeight="1">
      <c r="A29" s="80"/>
      <c r="B29" s="83"/>
      <c r="C29" s="83"/>
      <c r="D29" s="12">
        <f>D26*D27</f>
        <v>408.98</v>
      </c>
      <c r="E29" s="12">
        <f>E26*E27</f>
        <v>395.08</v>
      </c>
      <c r="F29" s="12">
        <f>F26*F27</f>
        <v>945.56000000000006</v>
      </c>
      <c r="G29" s="12">
        <f>G26*G27</f>
        <v>1387.8</v>
      </c>
      <c r="H29" s="13"/>
    </row>
    <row r="30" spans="1:14" ht="14.45" customHeight="1">
      <c r="A30" s="69" t="s">
        <v>30</v>
      </c>
      <c r="B30" s="70"/>
      <c r="C30" s="70"/>
      <c r="D30" s="70"/>
      <c r="E30" s="70"/>
      <c r="F30" s="70"/>
      <c r="G30" s="71"/>
    </row>
    <row r="31" spans="1:14" ht="75" customHeight="1">
      <c r="A31" s="6">
        <v>9</v>
      </c>
      <c r="B31" s="7" t="s">
        <v>31</v>
      </c>
      <c r="C31" s="7" t="s">
        <v>32</v>
      </c>
      <c r="D31" s="14">
        <v>0.4</v>
      </c>
      <c r="E31" s="15">
        <f>D31</f>
        <v>0.4</v>
      </c>
      <c r="F31" s="14">
        <f>D31</f>
        <v>0.4</v>
      </c>
      <c r="G31" s="15">
        <f>D31</f>
        <v>0.4</v>
      </c>
    </row>
    <row r="32" spans="1:14" ht="73.5" customHeight="1">
      <c r="A32" s="6">
        <v>10</v>
      </c>
      <c r="B32" s="7" t="s">
        <v>33</v>
      </c>
      <c r="C32" s="7" t="s">
        <v>34</v>
      </c>
      <c r="D32" s="14">
        <v>1.1000000000000001</v>
      </c>
      <c r="E32" s="15">
        <f>D32</f>
        <v>1.1000000000000001</v>
      </c>
      <c r="F32" s="14">
        <f>D32</f>
        <v>1.1000000000000001</v>
      </c>
      <c r="G32" s="15">
        <f>D32</f>
        <v>1.1000000000000001</v>
      </c>
    </row>
    <row r="33" spans="1:9" ht="73.5" customHeight="1">
      <c r="A33" s="6">
        <v>11</v>
      </c>
      <c r="B33" s="7" t="s">
        <v>35</v>
      </c>
      <c r="C33" s="7" t="s">
        <v>36</v>
      </c>
      <c r="D33" s="14">
        <v>0.4</v>
      </c>
      <c r="E33" s="15">
        <f>D33</f>
        <v>0.4</v>
      </c>
      <c r="F33" s="14">
        <f>D33</f>
        <v>0.4</v>
      </c>
      <c r="G33" s="15">
        <f>D33</f>
        <v>0.4</v>
      </c>
    </row>
    <row r="34" spans="1:9" ht="75" customHeight="1">
      <c r="A34" s="6">
        <v>12</v>
      </c>
      <c r="B34" s="7" t="s">
        <v>37</v>
      </c>
      <c r="C34" s="7" t="s">
        <v>38</v>
      </c>
      <c r="D34" s="12">
        <v>1.03</v>
      </c>
      <c r="E34" s="16">
        <f>D34</f>
        <v>1.03</v>
      </c>
      <c r="F34" s="12">
        <f>D34</f>
        <v>1.03</v>
      </c>
      <c r="G34" s="16">
        <f>D34</f>
        <v>1.03</v>
      </c>
    </row>
    <row r="35" spans="1:9" ht="151.5" customHeight="1">
      <c r="A35" s="6">
        <v>13</v>
      </c>
      <c r="B35" s="7" t="s">
        <v>39</v>
      </c>
      <c r="C35" s="7" t="s">
        <v>40</v>
      </c>
      <c r="D35" s="84" t="s">
        <v>41</v>
      </c>
      <c r="E35" s="85"/>
      <c r="F35" s="85"/>
      <c r="G35" s="86"/>
      <c r="I35" s="13"/>
    </row>
    <row r="36" spans="1:9">
      <c r="A36" s="87" t="s">
        <v>42</v>
      </c>
      <c r="B36" s="87"/>
      <c r="C36" s="87"/>
      <c r="D36" s="17">
        <f>(D31*D33)*(1+0.1+0.03)</f>
        <v>0.18080000000000004</v>
      </c>
      <c r="E36" s="17">
        <f>D36</f>
        <v>0.18080000000000004</v>
      </c>
      <c r="F36" s="17">
        <f>E36</f>
        <v>0.18080000000000004</v>
      </c>
      <c r="G36" s="17">
        <f t="shared" ref="G36" si="1">F36</f>
        <v>0.18080000000000004</v>
      </c>
    </row>
    <row r="37" spans="1:9" ht="82.5" customHeight="1">
      <c r="A37" s="6">
        <v>14</v>
      </c>
      <c r="B37" s="18" t="s">
        <v>43</v>
      </c>
      <c r="C37" s="7" t="s">
        <v>44</v>
      </c>
      <c r="D37" s="19">
        <f>D29*D36</f>
        <v>73.943584000000016</v>
      </c>
      <c r="E37" s="19">
        <f>E29*E36</f>
        <v>71.430464000000015</v>
      </c>
      <c r="F37" s="19">
        <f>F29*F36</f>
        <v>170.95724800000005</v>
      </c>
      <c r="G37" s="19">
        <f>G29*G36</f>
        <v>250.91424000000006</v>
      </c>
    </row>
    <row r="38" spans="1:9" ht="30.75" customHeight="1">
      <c r="A38" s="78">
        <v>15</v>
      </c>
      <c r="B38" s="81" t="s">
        <v>45</v>
      </c>
      <c r="C38" s="81" t="s">
        <v>46</v>
      </c>
      <c r="D38" s="20">
        <v>0.3</v>
      </c>
      <c r="E38" s="20">
        <v>0.6</v>
      </c>
      <c r="F38" s="20">
        <v>0.5</v>
      </c>
      <c r="G38" s="20">
        <v>0.8</v>
      </c>
    </row>
    <row r="39" spans="1:9" ht="30.75" customHeight="1">
      <c r="A39" s="79"/>
      <c r="B39" s="82"/>
      <c r="C39" s="82"/>
      <c r="D39" s="21" t="s">
        <v>47</v>
      </c>
      <c r="E39" s="21" t="s">
        <v>48</v>
      </c>
      <c r="F39" s="21" t="s">
        <v>49</v>
      </c>
      <c r="G39" s="21" t="s">
        <v>50</v>
      </c>
    </row>
    <row r="40" spans="1:9" ht="38.25" customHeight="1">
      <c r="A40" s="80"/>
      <c r="B40" s="83"/>
      <c r="C40" s="83"/>
      <c r="D40" s="21">
        <f>D37*D38</f>
        <v>22.183075200000005</v>
      </c>
      <c r="E40" s="21">
        <f>E37*E38</f>
        <v>42.85827840000001</v>
      </c>
      <c r="F40" s="21">
        <f>F37*F38</f>
        <v>85.478624000000025</v>
      </c>
      <c r="G40" s="21">
        <f>G37*G38</f>
        <v>200.73139200000006</v>
      </c>
    </row>
    <row r="41" spans="1:9" ht="79.5" customHeight="1">
      <c r="A41" s="6">
        <v>16</v>
      </c>
      <c r="B41" s="22" t="s">
        <v>51</v>
      </c>
      <c r="C41" s="7" t="s">
        <v>44</v>
      </c>
      <c r="D41" s="74" t="s">
        <v>52</v>
      </c>
      <c r="E41" s="75"/>
      <c r="F41" s="76"/>
      <c r="G41" s="23">
        <f>D37+E37+F37+G37</f>
        <v>567.24553600000013</v>
      </c>
      <c r="H41" s="24"/>
    </row>
    <row r="42" spans="1:9" ht="21.75" customHeight="1">
      <c r="A42" s="6">
        <v>17</v>
      </c>
      <c r="B42" s="25" t="s">
        <v>53</v>
      </c>
      <c r="C42" s="26"/>
      <c r="D42" s="89" t="s">
        <v>54</v>
      </c>
      <c r="E42" s="90"/>
      <c r="F42" s="91"/>
      <c r="G42" s="27">
        <f>D40+E40+F40+G40</f>
        <v>351.25136960000009</v>
      </c>
      <c r="H42" s="24"/>
    </row>
    <row r="43" spans="1:9" ht="51.75" customHeight="1">
      <c r="A43" s="6">
        <f t="shared" ref="A43:A48" si="2">A42+1</f>
        <v>18</v>
      </c>
      <c r="B43" s="22" t="s">
        <v>64</v>
      </c>
      <c r="C43" s="18" t="s">
        <v>63</v>
      </c>
      <c r="D43" s="74" t="s">
        <v>65</v>
      </c>
      <c r="E43" s="75"/>
      <c r="F43" s="76"/>
      <c r="G43" s="23">
        <f>G42*6.99</f>
        <v>2455.2470735040006</v>
      </c>
      <c r="H43" s="24"/>
    </row>
    <row r="44" spans="1:9" ht="28.5" customHeight="1">
      <c r="A44" s="6">
        <f t="shared" si="2"/>
        <v>19</v>
      </c>
      <c r="B44" s="25" t="s">
        <v>66</v>
      </c>
      <c r="C44" s="18"/>
      <c r="D44" s="89"/>
      <c r="E44" s="90"/>
      <c r="F44" s="91"/>
      <c r="G44" s="27">
        <f>G43</f>
        <v>2455.2470735040006</v>
      </c>
    </row>
    <row r="45" spans="1:9" ht="17.25" customHeight="1">
      <c r="A45" s="6">
        <f t="shared" si="2"/>
        <v>20</v>
      </c>
      <c r="B45" s="48" t="s">
        <v>67</v>
      </c>
      <c r="C45" s="7"/>
      <c r="D45" s="92"/>
      <c r="E45" s="93"/>
      <c r="F45" s="94"/>
      <c r="G45" s="28">
        <f>G44*1000</f>
        <v>2455247.0735040004</v>
      </c>
      <c r="H45" s="13"/>
    </row>
    <row r="46" spans="1:9" ht="17.25" customHeight="1">
      <c r="A46" s="6">
        <v>21</v>
      </c>
      <c r="B46" s="48" t="s">
        <v>72</v>
      </c>
      <c r="C46" s="7"/>
      <c r="D46" s="49"/>
      <c r="E46" s="50"/>
      <c r="F46" s="51"/>
      <c r="G46" s="57">
        <f>G45*1.02</f>
        <v>2504352.0149740805</v>
      </c>
      <c r="H46" s="13"/>
    </row>
    <row r="47" spans="1:9" ht="18" customHeight="1">
      <c r="A47" s="6">
        <v>22</v>
      </c>
      <c r="B47" s="48" t="s">
        <v>68</v>
      </c>
      <c r="C47" s="29"/>
      <c r="D47" s="92"/>
      <c r="E47" s="93"/>
      <c r="F47" s="94"/>
      <c r="G47" s="28">
        <f>G46*0.22</f>
        <v>550957.44329429767</v>
      </c>
      <c r="H47" s="24"/>
      <c r="I47" s="24"/>
    </row>
    <row r="48" spans="1:9" ht="19.5" customHeight="1">
      <c r="A48" s="6">
        <f t="shared" si="2"/>
        <v>23</v>
      </c>
      <c r="B48" s="30" t="s">
        <v>55</v>
      </c>
      <c r="C48" s="31"/>
      <c r="D48" s="95"/>
      <c r="E48" s="96"/>
      <c r="F48" s="97"/>
      <c r="G48" s="52">
        <f>G46+G47</f>
        <v>3055309.4582683779</v>
      </c>
    </row>
    <row r="49" spans="1:7" ht="55.5" customHeight="1">
      <c r="A49" s="32"/>
      <c r="B49" s="88"/>
      <c r="C49" s="88"/>
      <c r="D49" s="88"/>
      <c r="E49" s="88"/>
      <c r="F49" s="88"/>
      <c r="G49" s="88"/>
    </row>
    <row r="50" spans="1:7" s="40" customFormat="1" ht="12.75">
      <c r="A50" s="98" t="s">
        <v>73</v>
      </c>
      <c r="B50" s="98"/>
      <c r="C50" s="98"/>
      <c r="D50" s="98"/>
      <c r="E50" s="98"/>
    </row>
    <row r="51" spans="1:7" s="40" customFormat="1" ht="12.75">
      <c r="A51" s="38"/>
      <c r="B51" s="53" t="s">
        <v>69</v>
      </c>
      <c r="C51" s="54" t="s">
        <v>70</v>
      </c>
      <c r="D51" s="55"/>
      <c r="E51" s="56"/>
    </row>
  </sheetData>
  <mergeCells count="32">
    <mergeCell ref="B49:G49"/>
    <mergeCell ref="D42:F42"/>
    <mergeCell ref="D43:F43"/>
    <mergeCell ref="D44:F44"/>
    <mergeCell ref="D45:F45"/>
    <mergeCell ref="D47:F47"/>
    <mergeCell ref="D48:F48"/>
    <mergeCell ref="A50:E50"/>
    <mergeCell ref="D41:F41"/>
    <mergeCell ref="H25:K25"/>
    <mergeCell ref="A26:C26"/>
    <mergeCell ref="A27:A29"/>
    <mergeCell ref="B27:B29"/>
    <mergeCell ref="C27:C29"/>
    <mergeCell ref="A30:G30"/>
    <mergeCell ref="D35:G35"/>
    <mergeCell ref="A36:C36"/>
    <mergeCell ref="A38:A40"/>
    <mergeCell ref="B38:B40"/>
    <mergeCell ref="C38:C40"/>
    <mergeCell ref="H24:L24"/>
    <mergeCell ref="D16:G16"/>
    <mergeCell ref="A18:G18"/>
    <mergeCell ref="H19:M19"/>
    <mergeCell ref="H20:K20"/>
    <mergeCell ref="H23:L23"/>
    <mergeCell ref="A3:B3"/>
    <mergeCell ref="A7:E7"/>
    <mergeCell ref="A8:E8"/>
    <mergeCell ref="D15:G15"/>
    <mergeCell ref="A14:G14"/>
    <mergeCell ref="D3:F3"/>
  </mergeCells>
  <printOptions horizontalCentered="1"/>
  <pageMargins left="0.43307086614173229" right="0.43307086614173229" top="0.47244094488188981" bottom="0.47244094488188981" header="0.31496062992125984" footer="0.31496062992125984"/>
  <pageSetup paperSize="9" scale="63" fitToHeight="2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ПИР</vt:lpstr>
      <vt:lpstr>ПИР!Область_печати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 Tramp</dc:creator>
  <cp:lastModifiedBy>nloskutova</cp:lastModifiedBy>
  <cp:lastPrinted>2026-02-16T07:40:07Z</cp:lastPrinted>
  <dcterms:created xsi:type="dcterms:W3CDTF">2026-01-29T06:20:32Z</dcterms:created>
  <dcterms:modified xsi:type="dcterms:W3CDTF">2026-02-16T07:40:10Z</dcterms:modified>
</cp:coreProperties>
</file>