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eplosrv\обмен\ОМТС\2026 Закупки\6. Труба котловая бесшовная (Запущено в СЭД 30.01.2026)\Труба д.ш. 26.02.2026\"/>
    </mc:Choice>
  </mc:AlternateContent>
  <xr:revisionPtr revIDLastSave="0" documentId="13_ncr:1_{80780407-FCC8-45A6-99CE-6B30C838C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 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15" i="1"/>
  <c r="J14" i="1"/>
  <c r="J13" i="1"/>
  <c r="J12" i="1"/>
  <c r="J11" i="1"/>
  <c r="J10" i="1"/>
  <c r="J9" i="1"/>
  <c r="I14" i="1"/>
  <c r="I13" i="1"/>
  <c r="I12" i="1"/>
  <c r="I11" i="1"/>
  <c r="I10" i="1"/>
  <c r="I9" i="1"/>
  <c r="H12" i="1"/>
  <c r="G13" i="1"/>
  <c r="G12" i="1"/>
  <c r="G14" i="1"/>
  <c r="G11" i="1"/>
  <c r="G10" i="1"/>
  <c r="H13" i="1"/>
  <c r="H14" i="1"/>
  <c r="H11" i="1"/>
  <c r="H10" i="1"/>
  <c r="H9" i="1"/>
  <c r="G9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<sst xmlns="http://schemas.openxmlformats.org/spreadsheetml/2006/main" count="57" uniqueCount="45">
  <si>
    <t>Кол-во</t>
  </si>
  <si>
    <t xml:space="preserve">Наименование материалов </t>
  </si>
  <si>
    <t>шт</t>
  </si>
  <si>
    <t>для  Филиала АО "АТЭК" "Новороссийские тепловые сети ".</t>
  </si>
  <si>
    <t>И. М. Разумов.</t>
  </si>
  <si>
    <t>(8617) 63-53-02 доб 203</t>
  </si>
  <si>
    <t>1.Насос 1К100-80-160 дв. 15/3000                   -2 шт.</t>
  </si>
  <si>
    <t>2.Насос 1К80-65-160   дв. 7,5/3000                  -2 шт.</t>
  </si>
  <si>
    <t>3.Насос 1К80-50-200   дв. 15/3000                   -1 шт.</t>
  </si>
  <si>
    <t>4.Насос 1К100-65-200 дв. 22/3000                   -1 шт.</t>
  </si>
  <si>
    <t>5.Насос КМ100-65-200  дв. 30/3000                -1 шт.</t>
  </si>
  <si>
    <t>6.Насос КМ 100-65-200Т  дв. 30/3000             -1 шт.</t>
  </si>
  <si>
    <t>7.Насос КМ80-50-200   дв. 15/3000                  -2 шт.</t>
  </si>
  <si>
    <t>8.Насос КМ65-50-160    дв. 5,5/3000                -3 шт.</t>
  </si>
  <si>
    <t xml:space="preserve">Насос 1К100-80-160 дв. 15/3000 </t>
  </si>
  <si>
    <t xml:space="preserve">Насос 1К80-65-160  дв. 7,5/3000 </t>
  </si>
  <si>
    <t>Насос 1К80-50-200   дв. 15/3000</t>
  </si>
  <si>
    <t xml:space="preserve">Насос 1К100-65-200 дв. 22/3000   </t>
  </si>
  <si>
    <t xml:space="preserve">Насос КМ100-65-200  дв. 30/3000 </t>
  </si>
  <si>
    <t xml:space="preserve">Насос КМ 100-65-200Т дв. 30/3000  </t>
  </si>
  <si>
    <t xml:space="preserve">Насос КМ80-50-200  дв. 15/3000  </t>
  </si>
  <si>
    <t xml:space="preserve">Насос КМ65-50-160.  дв. 5,5/3000 </t>
  </si>
  <si>
    <t xml:space="preserve">Исполнил: </t>
  </si>
  <si>
    <t>(8617) 63-37-94 доб. 203</t>
  </si>
  <si>
    <t xml:space="preserve"> Начальник ОМТС филиала</t>
  </si>
  <si>
    <t xml:space="preserve">      Стоимость рассчитана с учетом доставки трубы бесшовной и деталей трубопроводов до получателя:  Филиал АО "АТЭК" "Новороссийские тепловые сети ", г. Новороссийск,  ул. Куникова 43, за счет поставщика.</t>
  </si>
  <si>
    <t>Труба бесшовная Ø 159х4,5</t>
  </si>
  <si>
    <t xml:space="preserve">  т</t>
  </si>
  <si>
    <t>Труба бесшовная Ø 60 х 3,0</t>
  </si>
  <si>
    <t>Труба бесшовная Ø 57 х 3,0</t>
  </si>
  <si>
    <t>Труба бесшовная Ø 51 х 3,0</t>
  </si>
  <si>
    <t>Труба бесшовная Ø 28 х 2,5</t>
  </si>
  <si>
    <t>Отвод бесшовный Ø 159</t>
  </si>
  <si>
    <t xml:space="preserve"> шт</t>
  </si>
  <si>
    <t>№ п/п</t>
  </si>
  <si>
    <t>Ед. изм</t>
  </si>
  <si>
    <t>26.02.2026 г</t>
  </si>
  <si>
    <t>Итого руб,           без НДС:</t>
  </si>
  <si>
    <t>РАСЧЕТ  НАЧАЛЬНОЙ (МАКСИМАЛЬНОЙ) ЦЕНЫ ДОГОВОРА на поставку Трубы бесшовной, деталей трубопроводов.</t>
  </si>
  <si>
    <t>Цена договора составляет 721 686 (Семьсот двадцать одна тысячя шестьсот восемьдесят шесть) рублей 53 копейки без НДС.</t>
  </si>
  <si>
    <t>ООО "РГС",   руб/т, без НДС</t>
  </si>
  <si>
    <t>ООО "Стройтрубосталь",  руб/т без НДС.</t>
  </si>
  <si>
    <t xml:space="preserve">ООО "СИНТЕЗ" , руб/т без НДС </t>
  </si>
  <si>
    <t>Средняя стоимость, руб/т.</t>
  </si>
  <si>
    <t>Сумма руб,  без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</si>
</sst>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.000"/>
    <numFmt numFmtId="166" formatCode="#,##0.00\ _₽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9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13" fillId="0" borderId="0" xfId="0" applyFont="1" applyAlignment="1">
      <alignment vertical="center" wrapText="1"/>
    </xf>
    <xf numFmtId="1" fontId="5" fillId="0" borderId="0" xfId="0" applyNumberFormat="1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4" fontId="5" fillId="0" borderId="0" xfId="0" applyNumberFormat="1" applyFont="1"/>
    <xf numFmtId="164" fontId="5" fillId="0" borderId="0" xfId="0" applyNumberFormat="1" applyFont="1"/>
    <xf numFmtId="16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</cellXfs>
  <cellStyles count="3">
    <cellStyle name="Excel Built-in 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J57"/>
  <sheetViews>
    <sheetView tabSelected="1" zoomScaleNormal="100" workbookViewId="0">
      <selection activeCell="K15" sqref="K15"/>
    </sheetView>
  </sheetViews>
  <sheetFormatPr defaultRowHeight="15.75" x14ac:dyDescent="0.25"/>
  <cols>
    <col min="1" max="1" width="11.42578125" customWidth="1"/>
    <col min="2" max="2" width="7.28515625" customWidth="1"/>
    <col min="3" max="3" width="23.42578125" customWidth="1"/>
    <col min="4" max="4" width="11.85546875" customWidth="1"/>
    <col min="5" max="5" width="11.140625" style="1" customWidth="1"/>
    <col min="6" max="6" width="18" customWidth="1"/>
    <col min="7" max="7" width="17.28515625" style="5" customWidth="1"/>
    <col min="8" max="8" width="17.7109375" style="3" customWidth="1"/>
    <col min="9" max="9" width="22.42578125" style="2" customWidth="1"/>
    <col min="10" max="10" width="24.85546875" customWidth="1"/>
  </cols>
  <sheetData>
    <row r="5" spans="2:10" ht="18.75" x14ac:dyDescent="0.3">
      <c r="B5" s="9"/>
      <c r="C5" s="9"/>
      <c r="D5" s="9"/>
      <c r="E5" s="10"/>
      <c r="F5" s="9"/>
      <c r="G5" s="11"/>
      <c r="H5" s="12"/>
      <c r="I5" s="13" t="s">
        <v>36</v>
      </c>
    </row>
    <row r="6" spans="2:10" x14ac:dyDescent="0.25">
      <c r="B6" s="47" t="s">
        <v>38</v>
      </c>
      <c r="C6" s="53"/>
      <c r="D6" s="53"/>
      <c r="E6" s="53"/>
      <c r="F6" s="53"/>
      <c r="G6" s="53"/>
      <c r="H6" s="53"/>
      <c r="I6" s="53"/>
    </row>
    <row r="7" spans="2:10" ht="18.75" x14ac:dyDescent="0.3">
      <c r="B7" s="14"/>
      <c r="C7" s="47" t="s">
        <v>3</v>
      </c>
      <c r="D7" s="47"/>
      <c r="E7" s="48"/>
      <c r="F7" s="48"/>
      <c r="G7" s="48"/>
      <c r="H7" s="48"/>
      <c r="I7" s="48"/>
    </row>
    <row r="8" spans="2:10" s="19" customFormat="1" ht="75" x14ac:dyDescent="0.25">
      <c r="B8" s="41" t="s">
        <v>34</v>
      </c>
      <c r="C8" s="41" t="s">
        <v>1</v>
      </c>
      <c r="D8" s="42" t="s">
        <v>35</v>
      </c>
      <c r="E8" s="41" t="s">
        <v>0</v>
      </c>
      <c r="F8" s="41" t="s">
        <v>40</v>
      </c>
      <c r="G8" s="15" t="s">
        <v>41</v>
      </c>
      <c r="H8" s="41" t="s">
        <v>42</v>
      </c>
      <c r="I8" s="43" t="s">
        <v>43</v>
      </c>
      <c r="J8" s="40" t="s">
        <v>44</v>
      </c>
    </row>
    <row r="9" spans="2:10" ht="37.5" x14ac:dyDescent="0.25">
      <c r="B9" s="26">
        <v>1</v>
      </c>
      <c r="C9" s="15" t="s">
        <v>26</v>
      </c>
      <c r="D9" s="15" t="s">
        <v>27</v>
      </c>
      <c r="E9" s="28">
        <v>0.17100000000000001</v>
      </c>
      <c r="F9" s="29">
        <f>45100.21/0.171/1.22</f>
        <v>216183.53944971718</v>
      </c>
      <c r="G9" s="45">
        <f>186000/1.22</f>
        <v>152459.01639344264</v>
      </c>
      <c r="H9" s="27">
        <f>186000/1.22</f>
        <v>152459.01639344264</v>
      </c>
      <c r="I9" s="30">
        <f>(F9+G9+H9)/3</f>
        <v>173700.52407886749</v>
      </c>
      <c r="J9" s="30">
        <f>I9*E9</f>
        <v>29702.789617486342</v>
      </c>
    </row>
    <row r="10" spans="2:10" ht="37.5" x14ac:dyDescent="0.25">
      <c r="B10" s="26">
        <v>2</v>
      </c>
      <c r="C10" s="15" t="s">
        <v>28</v>
      </c>
      <c r="D10" s="15" t="s">
        <v>27</v>
      </c>
      <c r="E10" s="28">
        <v>2.2610000000000001</v>
      </c>
      <c r="F10" s="29">
        <f>657510.57/2.261/1.22</f>
        <v>238364.92267312444</v>
      </c>
      <c r="G10" s="45">
        <f>212750/1.22</f>
        <v>174385.24590163934</v>
      </c>
      <c r="H10" s="27">
        <f>212440/1.22</f>
        <v>174131.1475409836</v>
      </c>
      <c r="I10" s="30">
        <f t="shared" ref="I10:I14" si="0">(F10+G10+H10)/3</f>
        <v>195627.10537191582</v>
      </c>
      <c r="J10" s="30">
        <f t="shared" ref="J10:J14" si="1">I10*E10</f>
        <v>442312.88524590171</v>
      </c>
    </row>
    <row r="11" spans="2:10" ht="37.5" x14ac:dyDescent="0.25">
      <c r="B11" s="26">
        <v>3</v>
      </c>
      <c r="C11" s="15" t="s">
        <v>29</v>
      </c>
      <c r="D11" s="15" t="s">
        <v>27</v>
      </c>
      <c r="E11" s="28">
        <v>0.4</v>
      </c>
      <c r="F11" s="29">
        <f>187916.87/0.4/1.22</f>
        <v>385075.55327868852</v>
      </c>
      <c r="G11" s="45">
        <f>227367/1.22</f>
        <v>186366.39344262297</v>
      </c>
      <c r="H11" s="27">
        <f>214200/1.22</f>
        <v>175573.77049180327</v>
      </c>
      <c r="I11" s="30">
        <f t="shared" si="0"/>
        <v>249005.23907103823</v>
      </c>
      <c r="J11" s="30">
        <f t="shared" si="1"/>
        <v>99602.095628415293</v>
      </c>
    </row>
    <row r="12" spans="2:10" ht="37.5" x14ac:dyDescent="0.25">
      <c r="B12" s="26">
        <v>4</v>
      </c>
      <c r="C12" s="15" t="s">
        <v>30</v>
      </c>
      <c r="D12" s="15" t="s">
        <v>27</v>
      </c>
      <c r="E12" s="28">
        <v>0.35499999999999998</v>
      </c>
      <c r="F12" s="29">
        <f>119109.98/0.355/1.22</f>
        <v>275017.27083814365</v>
      </c>
      <c r="G12" s="45">
        <f>276949.35/1.22</f>
        <v>227007.66393442621</v>
      </c>
      <c r="H12" s="27">
        <f>225540/1.22</f>
        <v>184868.8524590164</v>
      </c>
      <c r="I12" s="30">
        <f t="shared" si="0"/>
        <v>228964.5957438621</v>
      </c>
      <c r="J12" s="30">
        <f t="shared" si="1"/>
        <v>81282.431489071038</v>
      </c>
    </row>
    <row r="13" spans="2:10" ht="37.5" x14ac:dyDescent="0.25">
      <c r="B13" s="26">
        <v>5</v>
      </c>
      <c r="C13" s="15" t="s">
        <v>31</v>
      </c>
      <c r="D13" s="15" t="s">
        <v>27</v>
      </c>
      <c r="E13" s="28">
        <v>0.19</v>
      </c>
      <c r="F13" s="29">
        <f>57820.92/0.19/1.22</f>
        <v>249443.14063848145</v>
      </c>
      <c r="G13" s="45">
        <f>329305/1.22</f>
        <v>269922.13114754099</v>
      </c>
      <c r="H13" s="27">
        <f>366450/1.22</f>
        <v>300368.85245901637</v>
      </c>
      <c r="I13" s="30">
        <f t="shared" si="0"/>
        <v>273244.70808167959</v>
      </c>
      <c r="J13" s="30">
        <f t="shared" si="1"/>
        <v>51916.494535519123</v>
      </c>
    </row>
    <row r="14" spans="2:10" ht="37.5" x14ac:dyDescent="0.25">
      <c r="B14" s="26">
        <v>6</v>
      </c>
      <c r="C14" s="15" t="s">
        <v>32</v>
      </c>
      <c r="D14" s="15" t="s">
        <v>33</v>
      </c>
      <c r="E14" s="31">
        <v>12</v>
      </c>
      <c r="F14" s="29">
        <f>1517.8/1.22</f>
        <v>1244.0983606557377</v>
      </c>
      <c r="G14" s="30">
        <f>2027.5/1.22</f>
        <v>1661.8852459016393</v>
      </c>
      <c r="H14" s="27">
        <f>1600/1.22</f>
        <v>1311.4754098360656</v>
      </c>
      <c r="I14" s="30">
        <f t="shared" si="0"/>
        <v>1405.8196721311476</v>
      </c>
      <c r="J14" s="30">
        <f t="shared" si="1"/>
        <v>16869.836065573771</v>
      </c>
    </row>
    <row r="15" spans="2:10" ht="37.5" x14ac:dyDescent="0.3">
      <c r="B15" s="9"/>
      <c r="C15" s="9"/>
      <c r="D15" s="9"/>
      <c r="E15" s="22"/>
      <c r="F15" s="9"/>
      <c r="G15" s="11"/>
      <c r="H15" s="12"/>
      <c r="I15" s="44" t="s">
        <v>37</v>
      </c>
      <c r="J15" s="46">
        <f>SUM(J9:J14)</f>
        <v>721686.53258196719</v>
      </c>
    </row>
    <row r="16" spans="2:10" ht="18.75" x14ac:dyDescent="0.3">
      <c r="B16" s="9"/>
      <c r="C16" s="9"/>
      <c r="D16" s="9"/>
      <c r="E16" s="22"/>
      <c r="F16" s="9"/>
      <c r="G16" s="11"/>
      <c r="H16" s="12"/>
      <c r="I16" s="25"/>
    </row>
    <row r="17" spans="2:9" ht="35.25" customHeight="1" x14ac:dyDescent="0.3">
      <c r="B17" s="16"/>
      <c r="C17" s="49" t="s">
        <v>25</v>
      </c>
      <c r="D17" s="49"/>
      <c r="E17" s="50"/>
      <c r="F17" s="50"/>
      <c r="G17" s="50"/>
      <c r="H17" s="50"/>
      <c r="I17" s="50"/>
    </row>
    <row r="18" spans="2:9" ht="46.5" customHeight="1" x14ac:dyDescent="0.3">
      <c r="B18" s="16"/>
      <c r="C18" s="51" t="s">
        <v>39</v>
      </c>
      <c r="D18" s="52"/>
      <c r="E18" s="52"/>
      <c r="F18" s="52"/>
      <c r="G18" s="52"/>
      <c r="H18" s="52"/>
      <c r="I18" s="52"/>
    </row>
    <row r="19" spans="2:9" ht="18.75" x14ac:dyDescent="0.3">
      <c r="B19" s="16"/>
      <c r="C19" s="23"/>
      <c r="D19" s="23"/>
      <c r="E19" s="32"/>
      <c r="F19" s="16"/>
      <c r="G19" s="33"/>
      <c r="H19" s="16"/>
      <c r="I19" s="17"/>
    </row>
    <row r="20" spans="2:9" ht="18.75" x14ac:dyDescent="0.3">
      <c r="B20" s="34"/>
      <c r="C20" s="24"/>
      <c r="D20" s="24"/>
      <c r="E20" s="35"/>
      <c r="F20" s="36"/>
      <c r="G20" s="37"/>
      <c r="H20" s="38"/>
      <c r="I20" s="39"/>
    </row>
    <row r="21" spans="2:9" ht="18.75" x14ac:dyDescent="0.3">
      <c r="B21" s="16" t="s">
        <v>24</v>
      </c>
      <c r="C21" s="23"/>
      <c r="D21" s="23"/>
      <c r="E21" s="32"/>
      <c r="F21" s="36"/>
      <c r="G21" s="37"/>
      <c r="H21" s="38"/>
      <c r="I21" s="39"/>
    </row>
    <row r="22" spans="2:9" ht="18.75" x14ac:dyDescent="0.3">
      <c r="B22" s="16" t="s">
        <v>4</v>
      </c>
      <c r="C22" s="23"/>
      <c r="D22" s="23"/>
      <c r="E22" s="32"/>
      <c r="F22" s="36"/>
      <c r="G22" s="37"/>
      <c r="H22" s="36"/>
      <c r="I22" s="39"/>
    </row>
    <row r="23" spans="2:9" ht="18.75" x14ac:dyDescent="0.3">
      <c r="B23" s="16" t="s">
        <v>23</v>
      </c>
      <c r="C23" s="23"/>
      <c r="D23" s="23"/>
      <c r="E23" s="32"/>
      <c r="F23" s="36"/>
      <c r="G23" s="37"/>
      <c r="H23" s="36"/>
      <c r="I23" s="39"/>
    </row>
    <row r="24" spans="2:9" s="16" customFormat="1" ht="31.5" customHeight="1" x14ac:dyDescent="0.3">
      <c r="B24" s="23"/>
      <c r="C24" s="24"/>
      <c r="D24" s="24"/>
      <c r="E24" s="24"/>
      <c r="F24" s="24"/>
      <c r="G24" s="24"/>
      <c r="H24" s="24"/>
      <c r="I24" s="24"/>
    </row>
    <row r="25" spans="2:9" s="16" customFormat="1" ht="31.5" customHeight="1" x14ac:dyDescent="0.3">
      <c r="B25" s="23"/>
      <c r="C25" s="24"/>
      <c r="D25" s="24"/>
      <c r="E25" s="24"/>
      <c r="F25" s="24"/>
      <c r="G25" s="24"/>
      <c r="H25" s="24"/>
      <c r="I25" s="24"/>
    </row>
    <row r="26" spans="2:9" s="16" customFormat="1" ht="31.5" customHeight="1" x14ac:dyDescent="0.3">
      <c r="B26" s="23"/>
      <c r="C26" s="24"/>
      <c r="D26" s="24"/>
      <c r="E26" s="24"/>
      <c r="F26" s="24"/>
      <c r="G26" s="24"/>
      <c r="H26" s="24"/>
      <c r="I26" s="24"/>
    </row>
    <row r="27" spans="2:9" s="16" customFormat="1" ht="31.5" customHeight="1" x14ac:dyDescent="0.3">
      <c r="B27" s="23"/>
      <c r="C27" s="24"/>
      <c r="D27" s="24"/>
      <c r="E27" s="24"/>
      <c r="F27" s="24"/>
      <c r="G27" s="24"/>
      <c r="H27" s="24"/>
      <c r="I27" s="24"/>
    </row>
    <row r="28" spans="2:9" s="16" customFormat="1" ht="31.5" customHeight="1" x14ac:dyDescent="0.3">
      <c r="B28" s="23"/>
      <c r="C28" s="24"/>
      <c r="D28" s="24"/>
      <c r="E28" s="24"/>
      <c r="F28" s="24"/>
      <c r="G28" s="24"/>
      <c r="H28" s="24"/>
      <c r="I28" s="24"/>
    </row>
    <row r="29" spans="2:9" s="16" customFormat="1" ht="31.5" customHeight="1" x14ac:dyDescent="0.3">
      <c r="B29" s="23"/>
      <c r="C29" s="24"/>
      <c r="D29" s="24"/>
      <c r="E29" s="24"/>
      <c r="F29" s="24"/>
      <c r="G29" s="24"/>
      <c r="H29" s="24"/>
      <c r="I29" s="24"/>
    </row>
    <row r="30" spans="2:9" s="16" customFormat="1" ht="31.5" customHeight="1" x14ac:dyDescent="0.3">
      <c r="B30" s="23"/>
      <c r="C30" s="24"/>
      <c r="D30" s="24"/>
      <c r="E30" s="24"/>
      <c r="F30" s="24"/>
      <c r="G30" s="24"/>
      <c r="H30" s="24"/>
      <c r="I30" s="24"/>
    </row>
    <row r="31" spans="2:9" s="16" customFormat="1" ht="31.5" customHeight="1" x14ac:dyDescent="0.3">
      <c r="B31" s="23"/>
      <c r="C31" s="24"/>
      <c r="D31" s="24"/>
      <c r="E31" s="24"/>
      <c r="F31" s="24"/>
      <c r="G31" s="24"/>
      <c r="H31" s="24"/>
      <c r="I31" s="24"/>
    </row>
    <row r="32" spans="2:9" s="16" customFormat="1" ht="31.5" customHeight="1" x14ac:dyDescent="0.3">
      <c r="B32" s="23"/>
      <c r="C32" s="24"/>
      <c r="D32" s="24"/>
      <c r="E32" s="24"/>
      <c r="F32" s="24"/>
      <c r="G32" s="24"/>
      <c r="H32" s="24"/>
      <c r="I32" s="24"/>
    </row>
    <row r="33" spans="2:9" s="16" customFormat="1" ht="31.5" customHeight="1" x14ac:dyDescent="0.3">
      <c r="B33" s="23"/>
      <c r="C33" s="24"/>
      <c r="D33" s="24"/>
      <c r="E33" s="24"/>
      <c r="F33" s="24"/>
      <c r="G33" s="24"/>
      <c r="H33" s="24"/>
      <c r="I33" s="24"/>
    </row>
    <row r="34" spans="2:9" s="16" customFormat="1" ht="31.5" customHeight="1" x14ac:dyDescent="0.3">
      <c r="B34" s="23"/>
      <c r="C34" s="24"/>
      <c r="D34" s="24"/>
      <c r="E34" s="24"/>
      <c r="F34" s="24"/>
      <c r="G34" s="24"/>
      <c r="H34" s="24"/>
      <c r="I34" s="24"/>
    </row>
    <row r="35" spans="2:9" s="16" customFormat="1" ht="31.5" customHeight="1" x14ac:dyDescent="0.3">
      <c r="B35" s="23"/>
      <c r="C35" s="24"/>
      <c r="D35" s="24"/>
      <c r="E35" s="24"/>
      <c r="F35" s="24"/>
      <c r="G35" s="24"/>
      <c r="H35" s="24"/>
      <c r="I35" s="24"/>
    </row>
    <row r="36" spans="2:9" s="16" customFormat="1" ht="31.5" customHeight="1" x14ac:dyDescent="0.3">
      <c r="B36" s="23"/>
      <c r="C36" s="21"/>
      <c r="D36" s="21"/>
      <c r="E36" s="21"/>
      <c r="F36" s="21"/>
      <c r="G36" s="21"/>
      <c r="H36" s="21"/>
      <c r="I36" s="21"/>
    </row>
    <row r="37" spans="2:9" s="16" customFormat="1" ht="31.5" customHeight="1" x14ac:dyDescent="0.3">
      <c r="B37" s="23"/>
      <c r="C37" s="21"/>
      <c r="D37" s="21"/>
      <c r="E37" s="21"/>
      <c r="F37" s="21"/>
      <c r="G37" s="21"/>
      <c r="H37" s="21"/>
      <c r="I37" s="21"/>
    </row>
    <row r="38" spans="2:9" s="16" customFormat="1" ht="31.5" customHeight="1" x14ac:dyDescent="0.3">
      <c r="B38" s="23"/>
      <c r="C38" s="21"/>
      <c r="D38" s="21"/>
      <c r="E38" s="21"/>
      <c r="F38" s="21"/>
      <c r="G38" s="21"/>
      <c r="H38" s="21"/>
      <c r="I38" s="21"/>
    </row>
    <row r="39" spans="2:9" s="16" customFormat="1" ht="31.5" customHeight="1" x14ac:dyDescent="0.3">
      <c r="B39" s="23"/>
      <c r="C39" s="21"/>
      <c r="D39" s="21"/>
      <c r="E39" s="21"/>
      <c r="F39" s="21"/>
      <c r="G39" s="21"/>
      <c r="H39" s="21"/>
      <c r="I39" s="21"/>
    </row>
    <row r="40" spans="2:9" s="16" customFormat="1" ht="31.5" customHeight="1" x14ac:dyDescent="0.3">
      <c r="B40" s="20"/>
      <c r="C40" s="21"/>
      <c r="D40" s="21"/>
      <c r="E40" s="21"/>
      <c r="F40" s="21"/>
      <c r="G40" s="21"/>
      <c r="H40" s="21"/>
      <c r="I40" s="21"/>
    </row>
    <row r="41" spans="2:9" s="16" customFormat="1" ht="31.5" customHeight="1" x14ac:dyDescent="0.3">
      <c r="B41" s="20"/>
      <c r="C41" s="21"/>
      <c r="D41" s="21"/>
      <c r="E41" s="21"/>
      <c r="F41" s="21"/>
      <c r="G41" s="21"/>
      <c r="H41" s="21"/>
      <c r="I41" s="21"/>
    </row>
    <row r="42" spans="2:9" s="16" customFormat="1" ht="31.5" customHeight="1" x14ac:dyDescent="0.3">
      <c r="B42" s="20"/>
      <c r="C42" s="21"/>
      <c r="D42" s="21"/>
      <c r="E42" s="21"/>
      <c r="F42" s="21"/>
      <c r="G42" s="21"/>
      <c r="H42" s="21"/>
      <c r="I42" s="21"/>
    </row>
    <row r="43" spans="2:9" ht="18" customHeight="1" x14ac:dyDescent="0.3">
      <c r="B43" s="16" t="s">
        <v>22</v>
      </c>
      <c r="C43" s="6"/>
      <c r="D43" s="6"/>
      <c r="F43" s="6"/>
      <c r="G43" s="6"/>
      <c r="H43" s="7"/>
      <c r="I43" s="4"/>
    </row>
    <row r="44" spans="2:9" ht="18" customHeight="1" x14ac:dyDescent="0.3">
      <c r="B44" s="16" t="s">
        <v>4</v>
      </c>
      <c r="C44" s="6"/>
      <c r="D44" s="6"/>
      <c r="F44" s="6"/>
      <c r="G44" s="6"/>
      <c r="H44" s="7"/>
      <c r="I44" s="4"/>
    </row>
    <row r="45" spans="2:9" ht="18" customHeight="1" x14ac:dyDescent="0.3">
      <c r="B45" s="16" t="s">
        <v>5</v>
      </c>
      <c r="C45" s="6"/>
      <c r="D45" s="6"/>
      <c r="F45" s="6"/>
      <c r="G45" s="6"/>
      <c r="H45" s="7"/>
      <c r="I45" s="4"/>
    </row>
    <row r="46" spans="2:9" ht="31.5" customHeight="1" x14ac:dyDescent="0.25">
      <c r="B46" s="6"/>
      <c r="C46" s="6"/>
      <c r="D46" s="6"/>
      <c r="F46" s="6"/>
      <c r="G46" s="6"/>
      <c r="H46" s="7"/>
      <c r="I46" s="4"/>
    </row>
    <row r="47" spans="2:9" ht="31.5" customHeight="1" x14ac:dyDescent="0.25">
      <c r="B47" s="6"/>
      <c r="C47" s="6"/>
      <c r="D47" s="6"/>
      <c r="F47" s="6"/>
      <c r="G47" s="6"/>
      <c r="H47" s="7"/>
      <c r="I47" s="4"/>
    </row>
    <row r="48" spans="2:9" ht="31.5" customHeight="1" x14ac:dyDescent="0.25">
      <c r="B48" s="6"/>
      <c r="C48" s="6"/>
      <c r="D48" s="6"/>
      <c r="F48" s="6"/>
      <c r="G48" s="6"/>
      <c r="H48" s="7"/>
      <c r="I48" s="4"/>
    </row>
    <row r="49" spans="2:9" ht="31.5" customHeight="1" x14ac:dyDescent="0.25">
      <c r="B49" s="6"/>
      <c r="C49" s="6"/>
      <c r="D49" s="6"/>
      <c r="F49" s="6"/>
      <c r="G49" s="6"/>
      <c r="H49" s="7"/>
      <c r="I49" s="4"/>
    </row>
    <row r="50" spans="2:9" ht="31.5" customHeight="1" x14ac:dyDescent="0.25">
      <c r="B50" s="6"/>
      <c r="C50" s="6"/>
      <c r="D50" s="6"/>
      <c r="F50" s="6"/>
      <c r="G50" s="6"/>
      <c r="H50" s="7"/>
      <c r="I50" s="4"/>
    </row>
    <row r="51" spans="2:9" ht="31.5" customHeight="1" x14ac:dyDescent="0.25">
      <c r="B51" s="6"/>
      <c r="C51" s="6"/>
      <c r="D51" s="6"/>
      <c r="F51" s="6"/>
      <c r="G51" s="6"/>
      <c r="H51" s="7"/>
      <c r="I51" s="4"/>
    </row>
    <row r="52" spans="2:9" ht="31.5" customHeight="1" x14ac:dyDescent="0.25">
      <c r="B52" s="6"/>
      <c r="C52" s="6"/>
      <c r="D52" s="6"/>
      <c r="F52" s="6"/>
      <c r="G52" s="6"/>
      <c r="H52" s="7"/>
      <c r="I52" s="4"/>
    </row>
    <row r="53" spans="2:9" x14ac:dyDescent="0.25">
      <c r="B53" s="6"/>
      <c r="C53" s="6"/>
      <c r="D53" s="6"/>
      <c r="F53" s="6"/>
      <c r="G53" s="6"/>
      <c r="H53" s="7"/>
      <c r="I53" s="4"/>
    </row>
    <row r="54" spans="2:9" x14ac:dyDescent="0.25">
      <c r="B54" s="8"/>
      <c r="G54"/>
    </row>
    <row r="55" spans="2:9" ht="18.75" customHeight="1" x14ac:dyDescent="0.25">
      <c r="C55" s="6"/>
      <c r="D55" s="6"/>
      <c r="E55" s="6"/>
      <c r="F55" s="6"/>
      <c r="G55"/>
    </row>
    <row r="56" spans="2:9" x14ac:dyDescent="0.25">
      <c r="C56" s="6"/>
      <c r="D56" s="6"/>
      <c r="E56" s="6"/>
      <c r="F56" s="6"/>
      <c r="G56"/>
    </row>
    <row r="57" spans="2:9" x14ac:dyDescent="0.25">
      <c r="C57" s="6"/>
      <c r="D57" s="6"/>
      <c r="E57" s="6"/>
      <c r="F57" s="6"/>
      <c r="G57"/>
    </row>
  </sheetData>
  <mergeCells count="4">
    <mergeCell ref="C7:I7"/>
    <mergeCell ref="C17:I17"/>
    <mergeCell ref="C18:I18"/>
    <mergeCell ref="B6:I6"/>
  </mergeCells>
  <pageMargins left="0.23622047244094491" right="0.23622047244094491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K13"/>
  <sheetViews>
    <sheetView workbookViewId="0">
      <selection activeCell="G5" sqref="G5:G12"/>
    </sheetView>
  </sheetViews>
  <sheetFormatPr defaultRowHeight="15" x14ac:dyDescent="0.25"/>
  <cols>
    <col min="5" max="5" width="44.5703125" customWidth="1"/>
    <col min="6" max="6" width="5.5703125" style="19" customWidth="1"/>
    <col min="7" max="7" width="9.140625" style="19"/>
  </cols>
  <sheetData>
    <row r="5" spans="5:11" ht="15.75" x14ac:dyDescent="0.25">
      <c r="E5" s="18" t="s">
        <v>14</v>
      </c>
      <c r="F5" s="1" t="s">
        <v>2</v>
      </c>
      <c r="G5" s="1">
        <v>2</v>
      </c>
      <c r="K5" s="18" t="s">
        <v>6</v>
      </c>
    </row>
    <row r="6" spans="5:11" ht="15.75" x14ac:dyDescent="0.25">
      <c r="E6" s="18" t="s">
        <v>15</v>
      </c>
      <c r="F6" s="1" t="s">
        <v>2</v>
      </c>
      <c r="G6" s="1">
        <v>2</v>
      </c>
      <c r="K6" s="18" t="s">
        <v>7</v>
      </c>
    </row>
    <row r="7" spans="5:11" ht="15.75" x14ac:dyDescent="0.25">
      <c r="E7" s="18" t="s">
        <v>16</v>
      </c>
      <c r="F7" s="1" t="s">
        <v>2</v>
      </c>
      <c r="G7" s="1">
        <v>1</v>
      </c>
      <c r="K7" s="18" t="s">
        <v>8</v>
      </c>
    </row>
    <row r="8" spans="5:11" ht="15.75" x14ac:dyDescent="0.25">
      <c r="E8" s="18" t="s">
        <v>17</v>
      </c>
      <c r="F8" s="1" t="s">
        <v>2</v>
      </c>
      <c r="G8" s="1">
        <v>1</v>
      </c>
      <c r="K8" s="18" t="s">
        <v>9</v>
      </c>
    </row>
    <row r="9" spans="5:11" ht="15.75" x14ac:dyDescent="0.25">
      <c r="E9" s="18" t="s">
        <v>18</v>
      </c>
      <c r="F9" s="1" t="s">
        <v>2</v>
      </c>
      <c r="G9" s="1">
        <v>1</v>
      </c>
      <c r="K9" s="18" t="s">
        <v>10</v>
      </c>
    </row>
    <row r="10" spans="5:11" ht="15.75" x14ac:dyDescent="0.25">
      <c r="E10" s="18" t="s">
        <v>19</v>
      </c>
      <c r="F10" s="1" t="s">
        <v>2</v>
      </c>
      <c r="G10" s="1">
        <v>1</v>
      </c>
      <c r="K10" s="18" t="s">
        <v>11</v>
      </c>
    </row>
    <row r="11" spans="5:11" ht="15.75" x14ac:dyDescent="0.25">
      <c r="E11" s="18" t="s">
        <v>20</v>
      </c>
      <c r="F11" s="1" t="s">
        <v>2</v>
      </c>
      <c r="G11" s="1">
        <v>2</v>
      </c>
      <c r="K11" s="18" t="s">
        <v>12</v>
      </c>
    </row>
    <row r="12" spans="5:11" ht="15.75" x14ac:dyDescent="0.25">
      <c r="E12" s="6" t="s">
        <v>21</v>
      </c>
      <c r="F12" s="1" t="s">
        <v>2</v>
      </c>
      <c r="G12" s="1">
        <v>3</v>
      </c>
      <c r="K12" s="6" t="s">
        <v>13</v>
      </c>
    </row>
    <row r="13" spans="5:11" ht="15.75" x14ac:dyDescent="0.25">
      <c r="E13" s="6"/>
      <c r="F13" s="1"/>
      <c r="G13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 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pto12</dc:creator>
  <cp:lastModifiedBy>Разумов И.М.</cp:lastModifiedBy>
  <cp:lastPrinted>2026-02-26T11:10:22Z</cp:lastPrinted>
  <dcterms:created xsi:type="dcterms:W3CDTF">2015-06-05T18:19:34Z</dcterms:created>
  <dcterms:modified xsi:type="dcterms:W3CDTF">2026-02-26T11:14:06Z</dcterms:modified>
</cp:coreProperties>
</file>