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236A2178-DB71-4A9F-80A7-D5E9EEF76D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Лист1!$A$11:$AF$14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12" i="1" l="1"/>
  <c r="AA12" i="1"/>
  <c r="AC12" i="1"/>
  <c r="AD12" i="1" s="1"/>
  <c r="AD13" i="1" s="1"/>
</calcChain>
</file>

<file path=xl/sharedStrings.xml><?xml version="1.0" encoding="utf-8"?>
<sst xmlns="http://schemas.openxmlformats.org/spreadsheetml/2006/main" count="88" uniqueCount="68">
  <si>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</si>
  <si>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</si>
  <si>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</si>
  <si>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</si>
  <si>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</si>
  <si>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</si>
  <si>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</si>
  <si>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</si>
  <si>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</si>
  <si>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</si>
  <si>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</si>
  <si>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</si>
  <si>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</si>
  <si>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</si>
  <si>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</si>
  <si>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</si>
  <si>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</si>
  <si>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</si>
  <si>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</si>
  <si>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</si>
  <si>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</si>
  <si>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</si>
  <si>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</si>
  <si>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</si>
  <si>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</si>
  <si>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</si>
  <si>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</si>
  <si>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</si>
  <si>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</si>
  <si>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</si>
  <si>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</si>
  <si>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</si>
  <si>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</si>
  <si>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</si>
  <si>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</si>
  <si>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</si>
  <si>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</si>
  <si>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</si>
  <si>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</si>
  <si>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</si>
  <si>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</si>
  <si>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</si>
  <si>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</si>
  <si>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</si>
  <si>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</si>
  <si>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</si>
  <si>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</si>
  <si>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</si>
  <si>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</si>
  <si>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</si>
  <si>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Поставщик 1</t>
  </si>
  <si>
    <t>Поставщик 2</t>
  </si>
  <si>
    <t>Поставщик 3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</si>
  <si>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</si>
  <si>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</si>
  <si>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</si>
  <si>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>Специалист по закупкам</t>
  </si>
  <si>
    <t>/ Фишер Ирина Ивановна</t>
  </si>
  <si>
    <t>шт.</t>
  </si>
  <si>
    <t xml:space="preserve">Приложение № 2 к извещению </t>
  </si>
  <si>
    <t>НМЦД (рын)</t>
  </si>
  <si>
    <t>Дата подготовки обоснования НМЦД: 10.04.2026 г.</t>
  </si>
  <si>
    <t>Используемый метод определения НМЦД
с обоснованием:</t>
  </si>
  <si>
    <t>Стиральная машина «Вязьма» модель «Л-30»</t>
  </si>
  <si>
    <t>28.94.22.110</t>
  </si>
  <si>
    <t xml:space="preserve">Обоснование начальной (максимальной) цены договора, 
цены контракта, заключаемого с единственным поставщиком (подрядчиком, исполнителем)           </t>
  </si>
  <si>
    <t>На основании проведенного анализа рынка и расчетов, НМЦД составляет: 834 192,00 рублей.</t>
  </si>
  <si>
    <t>Поставка стиральной машины для нужд ГАСУСО СО «Краснотурьинский ДСО»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</si>
</sst>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</borders>
  <cellStyleXfs count="1">
    <xf numFmtId="0" fontId="0" fillId="0" borderId="0" applyAlignment="0"/>
  </cellStyleXfs>
  <cellXfs count="80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164" fontId="5" fillId="0" borderId="14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5" fillId="0" borderId="24" xfId="0" applyNumberFormat="1" applyFont="1" applyFill="1" applyBorder="1" applyAlignment="1">
      <alignment horizontal="center" vertical="center" wrapText="1"/>
    </xf>
    <xf numFmtId="164" fontId="5" fillId="0" borderId="19" xfId="0" applyNumberFormat="1" applyFont="1" applyFill="1" applyBorder="1" applyAlignment="1">
      <alignment horizontal="center" vertical="center" wrapText="1"/>
    </xf>
    <xf numFmtId="49" fontId="5" fillId="0" borderId="2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2" fontId="1" fillId="0" borderId="26" xfId="0" applyNumberFormat="1" applyFont="1" applyFill="1" applyBorder="1" applyAlignment="1">
      <alignment horizontal="center" vertical="center"/>
    </xf>
    <xf numFmtId="164" fontId="5" fillId="0" borderId="29" xfId="0" applyNumberFormat="1" applyFont="1" applyFill="1" applyBorder="1" applyAlignment="1">
      <alignment horizontal="center" vertical="center" wrapText="1"/>
    </xf>
    <xf numFmtId="164" fontId="5" fillId="0" borderId="2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vertical="top" wrapText="1"/>
    </xf>
    <xf numFmtId="49" fontId="5" fillId="0" borderId="24" xfId="0" applyNumberFormat="1" applyFont="1" applyFill="1" applyBorder="1" applyAlignment="1">
      <alignment vertical="top" wrapText="1"/>
    </xf>
    <xf numFmtId="2" fontId="1" fillId="0" borderId="18" xfId="0" applyNumberFormat="1" applyFont="1" applyFill="1" applyBorder="1" applyAlignment="1">
      <alignment vertical="top"/>
    </xf>
    <xf numFmtId="164" fontId="13" fillId="0" borderId="27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49" fontId="5" fillId="0" borderId="31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4" fontId="5" fillId="0" borderId="30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 wrapText="1"/>
    </xf>
    <xf numFmtId="164" fontId="5" fillId="0" borderId="33" xfId="0" applyNumberFormat="1" applyFont="1" applyFill="1" applyBorder="1" applyAlignment="1">
      <alignment horizontal="center" vertical="center" wrapText="1"/>
    </xf>
    <xf numFmtId="164" fontId="5" fillId="0" borderId="34" xfId="0" applyNumberFormat="1" applyFont="1" applyFill="1" applyBorder="1" applyAlignment="1">
      <alignment horizontal="center" vertical="center" wrapText="1"/>
    </xf>
    <xf numFmtId="164" fontId="5" fillId="0" borderId="3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0" borderId="3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top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2" fontId="5" fillId="0" borderId="28" xfId="0" applyNumberFormat="1" applyFont="1" applyFill="1" applyBorder="1" applyAlignment="1">
      <alignment horizontal="center" vertical="center" wrapText="1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4" fontId="5" fillId="0" borderId="30" xfId="0" applyNumberFormat="1" applyFont="1" applyFill="1" applyBorder="1" applyAlignment="1">
      <alignment horizontal="center" vertical="center" wrapText="1"/>
    </xf>
    <xf numFmtId="4" fontId="5" fillId="0" borderId="32" xfId="0" applyNumberFormat="1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right" vertical="center" wrapText="1"/>
    </xf>
    <xf numFmtId="0" fontId="13" fillId="0" borderId="36" xfId="0" applyFont="1" applyFill="1" applyBorder="1" applyAlignment="1">
      <alignment horizontal="right" vertical="center" wrapText="1"/>
    </xf>
    <xf numFmtId="0" fontId="13" fillId="0" borderId="20" xfId="0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213995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30</xdr:col>
      <xdr:colOff>635</xdr:colOff>
      <xdr:row>10</xdr:row>
      <xdr:rowOff>614045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10</xdr:row>
      <xdr:rowOff>601980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38102</xdr:colOff>
      <xdr:row>10</xdr:row>
      <xdr:rowOff>114300</xdr:rowOff>
    </xdr:from>
    <xdr:to>
      <xdr:col>27</xdr:col>
      <xdr:colOff>942976</xdr:colOff>
      <xdr:row>10</xdr:row>
      <xdr:rowOff>504826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82102" y="4533900"/>
          <a:ext cx="904874" cy="390526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4"/>
  <sheetViews>
    <sheetView tabSelected="1" view="pageBreakPreview" zoomScaleNormal="100" zoomScaleSheetLayoutView="100" workbookViewId="0">
      <selection activeCell="A8" sqref="A8:AD8"/>
    </sheetView>
  </sheetViews>
  <sheetFormatPr defaultColWidth="9" defaultRowHeight="15" x14ac:dyDescent="0.25"/>
  <cols>
    <col min="1" max="1" width="4.85546875" style="3" customWidth="1"/>
    <col min="2" max="2" width="20.85546875" style="3" customWidth="1"/>
    <col min="3" max="3" width="17.85546875" style="3" customWidth="1"/>
    <col min="4" max="4" width="13.140625" style="3" customWidth="1"/>
    <col min="5" max="5" width="9.85546875" style="3" customWidth="1"/>
    <col min="6" max="6" width="8.85546875" style="3" customWidth="1"/>
    <col min="7" max="9" width="13.7109375" style="6" customWidth="1"/>
    <col min="10" max="25" width="22" style="6" hidden="1" customWidth="1"/>
    <col min="26" max="26" width="6.7109375" style="6" hidden="1" customWidth="1"/>
    <col min="27" max="27" width="20.5703125" style="6" customWidth="1"/>
    <col min="28" max="28" width="15.140625" style="6" customWidth="1"/>
    <col min="29" max="29" width="13" style="6" customWidth="1"/>
    <col min="30" max="30" width="23.2851562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43" t="s">
        <v>59</v>
      </c>
      <c r="AD1" s="43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9.6" customHeight="1" x14ac:dyDescent="0.3">
      <c r="A3" s="56" t="s">
        <v>65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57" t="s">
        <v>1</v>
      </c>
      <c r="B6" s="57"/>
      <c r="C6" s="58" t="s">
        <v>54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</row>
    <row r="7" spans="1:32" ht="42" customHeight="1" x14ac:dyDescent="0.25">
      <c r="A7" s="57" t="s">
        <v>62</v>
      </c>
      <c r="B7" s="57"/>
      <c r="C7" s="58" t="s">
        <v>53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</row>
    <row r="8" spans="1:32" ht="21" customHeight="1" x14ac:dyDescent="0.25">
      <c r="A8" s="76" t="s">
        <v>67</v>
      </c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9"/>
    </row>
    <row r="9" spans="1:32" ht="125.25" customHeight="1" thickBot="1" x14ac:dyDescent="0.3">
      <c r="A9" s="45" t="s">
        <v>2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</row>
    <row r="10" spans="1:32" ht="36.6" customHeight="1" x14ac:dyDescent="0.25">
      <c r="A10" s="46" t="s">
        <v>3</v>
      </c>
      <c r="B10" s="48" t="s">
        <v>4</v>
      </c>
      <c r="C10" s="48"/>
      <c r="D10" s="50" t="s">
        <v>5</v>
      </c>
      <c r="E10" s="48" t="s">
        <v>6</v>
      </c>
      <c r="F10" s="52" t="s">
        <v>7</v>
      </c>
      <c r="G10" s="19" t="s">
        <v>50</v>
      </c>
      <c r="H10" s="17" t="s">
        <v>51</v>
      </c>
      <c r="I10" s="20" t="s">
        <v>52</v>
      </c>
      <c r="J10" s="18" t="s">
        <v>8</v>
      </c>
      <c r="K10" s="17" t="s">
        <v>9</v>
      </c>
      <c r="L10" s="17" t="s">
        <v>10</v>
      </c>
      <c r="M10" s="17" t="s">
        <v>11</v>
      </c>
      <c r="N10" s="17" t="s">
        <v>12</v>
      </c>
      <c r="O10" s="17" t="s">
        <v>13</v>
      </c>
      <c r="P10" s="17" t="s">
        <v>14</v>
      </c>
      <c r="Q10" s="17" t="s">
        <v>15</v>
      </c>
      <c r="R10" s="17" t="s">
        <v>16</v>
      </c>
      <c r="S10" s="17" t="s">
        <v>17</v>
      </c>
      <c r="T10" s="17" t="s">
        <v>18</v>
      </c>
      <c r="U10" s="17" t="s">
        <v>19</v>
      </c>
      <c r="V10" s="17" t="s">
        <v>20</v>
      </c>
      <c r="W10" s="17" t="s">
        <v>21</v>
      </c>
      <c r="X10" s="17" t="s">
        <v>22</v>
      </c>
      <c r="Y10" s="17" t="s">
        <v>23</v>
      </c>
      <c r="Z10" s="24" t="s">
        <v>24</v>
      </c>
      <c r="AA10" s="25" t="s">
        <v>25</v>
      </c>
      <c r="AB10" s="26" t="s">
        <v>26</v>
      </c>
      <c r="AC10" s="54" t="s">
        <v>55</v>
      </c>
      <c r="AD10" s="27" t="s">
        <v>60</v>
      </c>
    </row>
    <row r="11" spans="1:32" ht="49.15" customHeight="1" thickBot="1" x14ac:dyDescent="0.3">
      <c r="A11" s="47"/>
      <c r="B11" s="49"/>
      <c r="C11" s="49"/>
      <c r="D11" s="51"/>
      <c r="E11" s="49"/>
      <c r="F11" s="53"/>
      <c r="G11" s="21" t="s">
        <v>27</v>
      </c>
      <c r="H11" s="22" t="s">
        <v>27</v>
      </c>
      <c r="I11" s="23" t="s">
        <v>27</v>
      </c>
      <c r="J11" s="28" t="s">
        <v>27</v>
      </c>
      <c r="K11" s="22" t="s">
        <v>27</v>
      </c>
      <c r="L11" s="22" t="s">
        <v>27</v>
      </c>
      <c r="M11" s="22" t="s">
        <v>27</v>
      </c>
      <c r="N11" s="22" t="s">
        <v>27</v>
      </c>
      <c r="O11" s="22" t="s">
        <v>27</v>
      </c>
      <c r="P11" s="22" t="s">
        <v>27</v>
      </c>
      <c r="Q11" s="22" t="s">
        <v>27</v>
      </c>
      <c r="R11" s="22" t="s">
        <v>27</v>
      </c>
      <c r="S11" s="22" t="s">
        <v>27</v>
      </c>
      <c r="T11" s="22" t="s">
        <v>27</v>
      </c>
      <c r="U11" s="22" t="s">
        <v>27</v>
      </c>
      <c r="V11" s="22" t="s">
        <v>27</v>
      </c>
      <c r="W11" s="22" t="s">
        <v>27</v>
      </c>
      <c r="X11" s="22" t="s">
        <v>27</v>
      </c>
      <c r="Y11" s="22" t="s">
        <v>27</v>
      </c>
      <c r="Z11" s="29" t="s">
        <v>27</v>
      </c>
      <c r="AA11" s="30"/>
      <c r="AB11" s="31"/>
      <c r="AC11" s="55"/>
      <c r="AD11" s="32"/>
    </row>
    <row r="12" spans="1:32" ht="24" customHeight="1" thickBot="1" x14ac:dyDescent="0.3">
      <c r="A12" s="34" t="s">
        <v>49</v>
      </c>
      <c r="B12" s="44" t="s">
        <v>63</v>
      </c>
      <c r="C12" s="44"/>
      <c r="D12" s="35" t="s">
        <v>64</v>
      </c>
      <c r="E12" s="36" t="s">
        <v>58</v>
      </c>
      <c r="F12" s="42">
        <v>1</v>
      </c>
      <c r="G12" s="37">
        <v>921576</v>
      </c>
      <c r="H12" s="38">
        <v>792000</v>
      </c>
      <c r="I12" s="39">
        <v>789000</v>
      </c>
      <c r="J12" s="40" t="s">
        <v>28</v>
      </c>
      <c r="K12" s="38" t="s">
        <v>29</v>
      </c>
      <c r="L12" s="38" t="s">
        <v>30</v>
      </c>
      <c r="M12" s="38" t="s">
        <v>31</v>
      </c>
      <c r="N12" s="38" t="s">
        <v>32</v>
      </c>
      <c r="O12" s="38" t="s">
        <v>33</v>
      </c>
      <c r="P12" s="38" t="s">
        <v>34</v>
      </c>
      <c r="Q12" s="38" t="s">
        <v>35</v>
      </c>
      <c r="R12" s="38" t="s">
        <v>36</v>
      </c>
      <c r="S12" s="38" t="s">
        <v>37</v>
      </c>
      <c r="T12" s="38" t="s">
        <v>38</v>
      </c>
      <c r="U12" s="38" t="s">
        <v>39</v>
      </c>
      <c r="V12" s="38" t="s">
        <v>40</v>
      </c>
      <c r="W12" s="38" t="s">
        <v>41</v>
      </c>
      <c r="X12" s="38" t="s">
        <v>42</v>
      </c>
      <c r="Y12" s="38" t="s">
        <v>43</v>
      </c>
      <c r="Z12" s="41" t="s">
        <v>44</v>
      </c>
      <c r="AA12" s="71">
        <f>_xlfn.STDEV.S(G12:I12)</f>
        <v>75691.628282129066</v>
      </c>
      <c r="AB12" s="72">
        <f>AA12/AC12*100</f>
        <v>9.0736459091107413</v>
      </c>
      <c r="AC12" s="37">
        <f>ROUND((G12+H12+I12)/3,2)</f>
        <v>834192</v>
      </c>
      <c r="AD12" s="39">
        <f>AC12*F12</f>
        <v>834192</v>
      </c>
      <c r="AE12" s="6"/>
      <c r="AF12" s="6"/>
    </row>
    <row r="13" spans="1:32" x14ac:dyDescent="0.25">
      <c r="A13" s="73" t="s">
        <v>45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5"/>
      <c r="AD13" s="33">
        <f>SUM(AD12:AD12)</f>
        <v>834192</v>
      </c>
    </row>
    <row r="14" spans="1:32" ht="15.75" thickBot="1" x14ac:dyDescent="0.3">
      <c r="A14" s="61" t="s">
        <v>66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3"/>
    </row>
    <row r="15" spans="1:32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</row>
    <row r="16" spans="1:32" x14ac:dyDescent="0.25">
      <c r="A16" s="64" t="s">
        <v>61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</row>
    <row r="17" spans="1:29" ht="15.75" thickBot="1" x14ac:dyDescent="0.3">
      <c r="A17" s="1"/>
      <c r="B17" s="1"/>
      <c r="C17" s="1"/>
      <c r="D17" s="1"/>
      <c r="E17" s="1"/>
      <c r="F17" s="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5.75" thickBot="1" x14ac:dyDescent="0.3">
      <c r="A18" s="65" t="s">
        <v>46</v>
      </c>
      <c r="B18" s="66"/>
      <c r="C18" s="66"/>
      <c r="D18" s="66"/>
      <c r="E18" s="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25">
      <c r="A19" s="67" t="s">
        <v>56</v>
      </c>
      <c r="B19" s="68"/>
      <c r="C19" s="68"/>
      <c r="D19" s="68"/>
      <c r="E19" s="8"/>
      <c r="F19" s="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5.75" thickBot="1" x14ac:dyDescent="0.3">
      <c r="A20" s="69" t="s">
        <v>47</v>
      </c>
      <c r="B20" s="70"/>
      <c r="C20" s="70"/>
      <c r="D20" s="70"/>
      <c r="E20" s="10"/>
      <c r="F20" s="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25">
      <c r="A21" s="67" t="s">
        <v>57</v>
      </c>
      <c r="B21" s="68"/>
      <c r="C21" s="68"/>
      <c r="D21" s="68"/>
      <c r="E21" s="11"/>
      <c r="F21" s="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6.5" thickBot="1" x14ac:dyDescent="0.3">
      <c r="A22" s="59" t="s">
        <v>48</v>
      </c>
      <c r="B22" s="60"/>
      <c r="C22" s="60"/>
      <c r="D22" s="60"/>
      <c r="E22" s="12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3"/>
      <c r="AB22" s="3"/>
      <c r="AC22" s="3"/>
    </row>
    <row r="23" spans="1:29" ht="15.75" x14ac:dyDescent="0.25">
      <c r="A23" s="15"/>
      <c r="B23" s="15"/>
      <c r="C23" s="15"/>
      <c r="D23" s="15"/>
      <c r="E23" s="15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3"/>
      <c r="AB23" s="3"/>
      <c r="AC23" s="3"/>
    </row>
    <row r="24" spans="1:29" ht="15.75" x14ac:dyDescent="0.25">
      <c r="A24" s="16" t="s">
        <v>0</v>
      </c>
    </row>
  </sheetData>
  <mergeCells count="24">
    <mergeCell ref="A13:AC13"/>
    <mergeCell ref="A22:D22"/>
    <mergeCell ref="A14:AD14"/>
    <mergeCell ref="A16:AD16"/>
    <mergeCell ref="A18:D18"/>
    <mergeCell ref="A19:D19"/>
    <mergeCell ref="A20:D20"/>
    <mergeCell ref="A21:D21"/>
    <mergeCell ref="A15:AD15"/>
    <mergeCell ref="AC1:AD1"/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