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on\! 1А Закупки 223 на 2026\Закупки 223 на 2026 год\176. Поставка фильтров магнитных фланцевых чугунных_ЭА не СМП_Торги 82 РАМКА\"/>
    </mc:Choice>
  </mc:AlternateContent>
  <bookViews>
    <workbookView xWindow="0" yWindow="0" windowWidth="28800" windowHeight="11850"/>
  </bookViews>
  <sheets>
    <sheet name="Лист1" sheetId="2" r:id="rId1"/>
  </sheets>
  <definedNames>
    <definedName name="_GoBack" localSheetId="0">Лист1!#REF!</definedName>
    <definedName name="_xlnm.Print_Area" localSheetId="0">Лист1!$A$1:$R$25</definedName>
  </definedNames>
  <calcPr calcId="162913" refMode="R1C1"/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H9" i="2"/>
  <c r="K9" i="2" s="1"/>
  <c r="H10" i="2"/>
  <c r="K10" i="2" s="1"/>
  <c r="H11" i="2"/>
  <c r="H12" i="2"/>
  <c r="K12" i="2" s="1"/>
  <c r="H13" i="2"/>
  <c r="K13" i="2" s="1"/>
  <c r="A9" i="2"/>
  <c r="A10" i="2" s="1"/>
  <c r="A11" i="2" s="1"/>
  <c r="A12" i="2" s="1"/>
  <c r="A13" i="2" s="1"/>
  <c r="J11" i="2" l="1"/>
  <c r="J13" i="2"/>
  <c r="J10" i="2"/>
  <c r="J12" i="2"/>
  <c r="J9" i="2"/>
  <c r="K11" i="2"/>
  <c r="H8" i="2" l="1"/>
  <c r="K8" i="2" s="1"/>
  <c r="K14" i="2" l="1"/>
  <c r="C4" i="2" s="1"/>
  <c r="I8" i="2"/>
  <c r="J8" i="2" l="1"/>
</calcChain>
</file>

<file path=xl/sharedStrings.xml><?xml version="1.0" encoding="utf-8"?>
<sst xmlns="http://schemas.openxmlformats.org/spreadsheetml/2006/main" count="36" uniqueCount="31">
  <si>
    <t>Основные характеристики объекта закупки</t>
  </si>
  <si>
    <t xml:space="preserve">Используемый метод определения НМЦД с обоснованием: 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</si>
  <si>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</si>
  <si>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</si>
  <si>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</si>
  <si>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</si>
  <si>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</si>
  <si>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</si>
  <si>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</si>
  <si>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</si>
  <si>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</si>
  <si>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</si>
  <si>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</si>
  <si>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</si>
  <si>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</si>
  <si>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НМЦД  с учетом округления цены за единицу (руб.)</t>
  </si>
  <si>
    <t>шт</t>
  </si>
  <si>
    <t>Фильтр магнитный фланцевый чугунный У-образный Ду 50 Ру 16</t>
  </si>
  <si>
    <t>Фильтр магнитный фланцевый чугунный У-образный Ду 65 Ру 16</t>
  </si>
  <si>
    <t>Фильтр магнитный фланцевый чугунный У-образный Ду 80 Ру 16</t>
  </si>
  <si>
    <t>Фильтр магнитный фланцевый чугунный У-образный Ду 100 Ру 16</t>
  </si>
  <si>
    <t>Фильтр магнитный фланцевый чугунный У-образный Ду 125 Ру 16</t>
  </si>
  <si>
    <t>Фильтр магнитный фланцевый чугунный У-образный Ду 150 Ру 16</t>
  </si>
  <si>
    <t>14.05.2025 г.</t>
  </si>
  <si>
    <t>Номер исходящего запроса:  04-46/5354 от 23.04.2025г.</t>
  </si>
  <si>
    <t>Входящий  номер коммерческого предложения, источник №2 04/04-46/5354/414 от 14.05.2025 г.   на 1 листе;</t>
  </si>
  <si>
    <t>Входящий  номер коммерческого предложения, источник №1 04/04-46/5354/413 от 14.05.2025 г.   на 1 листе;</t>
  </si>
  <si>
    <t>Входящий  номер коммерческого предложения, источник №3 04/04-46/5354/415 от 14.05.2025 г.   на 1 листе.</t>
  </si>
  <si>
    <r>
      <t xml:space="preserve">Максимальное значение цены договора составляет: 700 000,00 руб. (Семьсот тысяч  рублей 00 копеек), данная сумму определена в соответствии с потребностью и доведенными лимитами денежных средств. </t>
    </r>
    <r>
      <rPr>
        <sz val="14"/>
        <rFont val="Times New Roman"/>
        <family val="1"/>
        <charset val="204"/>
      </rPr>
      <t>Общая начальная сумма цен единиц товаров:                         53612.35. (пятьдесят три тысячи шестьсот двенадцать рублей 35 копеек).</t>
    </r>
    <r>
      <rPr>
        <sz val="14"/>
        <color indexed="8"/>
        <rFont val="Times New Roman"/>
        <family val="1"/>
        <charset val="204"/>
      </rPr>
      <t xml:space="preserve">
                                                               Метод сопоставимых рыночных цен (анализа рынка)                                                                                                                        Начальная (максимальная) цена договора определена методом сопоставимых рыночных цен (анализ рынка) и включает в себя: 
все расходы, связанные с поставкой Товара, предусмотренные настоящим Договором в полном объеме, страхование, транспортных расходов, уплату таможенных пошлин, налогов, сборов и других обязательных платежей.
</t>
    </r>
  </si>
  <si>
    <t>Обоснование начальной (максимальной) цены договора
Поставка фильтров магнитных фланцевых чугунных для нужд ГУП РК «Крымтеплокоммунэнерго»</t>
  </si>
  <si>
    <t>Поставка фильтров магнитных фланцевых чугунных  для нужд ГУП РК «Крымтеплокоммунэнерго», ГОСТ и технические характеристики согласно технического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</si>
</sst>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2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6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0" xfId="0" applyNumberFormat="1" applyFont="1" applyBorder="1"/>
    <xf numFmtId="0" fontId="20" fillId="0" borderId="10" xfId="0" applyFont="1" applyFill="1" applyBorder="1" applyAlignment="1">
      <alignment horizontal="center" vertical="top" wrapText="1"/>
    </xf>
    <xf numFmtId="0" fontId="18" fillId="0" borderId="0" xfId="0" applyFont="1" applyFill="1"/>
    <xf numFmtId="0" fontId="18" fillId="0" borderId="15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165" fontId="18" fillId="0" borderId="10" xfId="42" applyNumberFormat="1" applyFont="1" applyFill="1" applyBorder="1" applyAlignment="1">
      <alignment vertical="center" wrapText="1"/>
    </xf>
    <xf numFmtId="165" fontId="18" fillId="33" borderId="10" xfId="42" applyNumberFormat="1" applyFont="1" applyFill="1" applyBorder="1" applyAlignment="1">
      <alignment vertical="center" wrapText="1"/>
    </xf>
    <xf numFmtId="4" fontId="20" fillId="0" borderId="10" xfId="0" applyNumberFormat="1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left"/>
    </xf>
    <xf numFmtId="3" fontId="18" fillId="0" borderId="10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18" fillId="0" borderId="11" xfId="43" applyFont="1" applyBorder="1" applyAlignment="1">
      <alignment horizontal="left" vertical="center"/>
    </xf>
    <xf numFmtId="165" fontId="18" fillId="0" borderId="13" xfId="43" applyFont="1" applyBorder="1" applyAlignment="1">
      <alignment horizontal="left" vertical="center"/>
    </xf>
    <xf numFmtId="165" fontId="18" fillId="0" borderId="12" xfId="43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14" fontId="18" fillId="33" borderId="11" xfId="0" applyNumberFormat="1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0" zoomScaleNormal="80" zoomScaleSheetLayoutView="70" workbookViewId="0">
      <selection activeCell="S4" sqref="S4"/>
    </sheetView>
  </sheetViews>
  <sheetFormatPr defaultColWidth="9.140625" defaultRowHeight="18.75" customHeight="1" x14ac:dyDescent="0.3"/>
  <cols>
    <col min="1" max="1" width="6.140625" style="1" customWidth="1"/>
    <col min="2" max="2" width="77.5703125" style="1" customWidth="1"/>
    <col min="3" max="3" width="9.42578125" style="1" customWidth="1"/>
    <col min="4" max="4" width="13" style="1" customWidth="1"/>
    <col min="5" max="6" width="18.5703125" style="1" customWidth="1"/>
    <col min="7" max="7" width="18.140625" style="1" bestFit="1" customWidth="1"/>
    <col min="8" max="8" width="20.28515625" style="1" customWidth="1"/>
    <col min="9" max="9" width="17.140625" style="1" customWidth="1"/>
    <col min="10" max="10" width="14.7109375" style="1" bestFit="1" customWidth="1"/>
    <col min="11" max="11" width="17.5703125" style="1" customWidth="1"/>
    <col min="12" max="13" width="9.140625" style="1" customWidth="1"/>
    <col min="14" max="14" width="0.140625" style="1" customWidth="1"/>
    <col min="15" max="18" width="9.140625" style="1" customWidth="1"/>
    <col min="19" max="16384" width="9.140625" style="1"/>
  </cols>
  <sheetData>
    <row r="1" spans="1:11" ht="39" customHeight="1" x14ac:dyDescent="0.3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36.75" customHeight="1" x14ac:dyDescent="0.3">
      <c r="A2" s="29" t="s">
        <v>0</v>
      </c>
      <c r="B2" s="30"/>
      <c r="C2" s="38" t="s">
        <v>30</v>
      </c>
      <c r="D2" s="39"/>
      <c r="E2" s="39"/>
      <c r="F2" s="39"/>
      <c r="G2" s="39"/>
      <c r="H2" s="39"/>
      <c r="I2" s="39"/>
      <c r="J2" s="39"/>
      <c r="K2" s="40"/>
    </row>
    <row r="3" spans="1:11" ht="140.25" customHeight="1" x14ac:dyDescent="0.3">
      <c r="A3" s="41" t="s">
        <v>1</v>
      </c>
      <c r="B3" s="42"/>
      <c r="C3" s="43" t="s">
        <v>28</v>
      </c>
      <c r="D3" s="44"/>
      <c r="E3" s="44"/>
      <c r="F3" s="44"/>
      <c r="G3" s="44"/>
      <c r="H3" s="44"/>
      <c r="I3" s="44"/>
      <c r="J3" s="44"/>
      <c r="K3" s="45"/>
    </row>
    <row r="4" spans="1:11" ht="18.75" customHeight="1" x14ac:dyDescent="0.3">
      <c r="A4" s="24" t="s">
        <v>2</v>
      </c>
      <c r="B4" s="25"/>
      <c r="C4" s="26" t="str">
        <f>K14&amp;" руб. (расчет приложен в виде отдельной таблицы)"</f>
        <v>53612.35 руб. (расчет приложен в виде отдельной таблицы)</v>
      </c>
      <c r="D4" s="27"/>
      <c r="E4" s="27"/>
      <c r="F4" s="27"/>
      <c r="G4" s="27"/>
      <c r="H4" s="27"/>
      <c r="I4" s="27"/>
      <c r="J4" s="27"/>
      <c r="K4" s="28"/>
    </row>
    <row r="5" spans="1:11" ht="18.75" customHeight="1" x14ac:dyDescent="0.3">
      <c r="A5" s="29" t="s">
        <v>3</v>
      </c>
      <c r="B5" s="30"/>
      <c r="C5" s="31" t="s">
        <v>23</v>
      </c>
      <c r="D5" s="32"/>
      <c r="E5" s="32"/>
      <c r="F5" s="32"/>
      <c r="G5" s="32"/>
      <c r="H5" s="32"/>
      <c r="I5" s="32"/>
      <c r="J5" s="32"/>
      <c r="K5" s="33"/>
    </row>
    <row r="6" spans="1:11" s="3" customFormat="1" ht="30.75" customHeight="1" x14ac:dyDescent="0.25">
      <c r="A6" s="34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6"/>
    </row>
    <row r="7" spans="1:11" ht="145.5" customHeight="1" x14ac:dyDescent="0.3">
      <c r="A7" s="2"/>
      <c r="B7" s="5" t="s">
        <v>5</v>
      </c>
      <c r="C7" s="4" t="s">
        <v>6</v>
      </c>
      <c r="D7" s="11" t="s">
        <v>7</v>
      </c>
      <c r="E7" s="11" t="s">
        <v>12</v>
      </c>
      <c r="F7" s="2" t="s">
        <v>13</v>
      </c>
      <c r="G7" s="2" t="s">
        <v>14</v>
      </c>
      <c r="H7" s="9" t="s">
        <v>10</v>
      </c>
      <c r="I7" s="2" t="s">
        <v>8</v>
      </c>
      <c r="J7" s="2" t="s">
        <v>9</v>
      </c>
      <c r="K7" s="2" t="s">
        <v>15</v>
      </c>
    </row>
    <row r="8" spans="1:11" ht="30.75" customHeight="1" x14ac:dyDescent="0.3">
      <c r="A8" s="12">
        <v>1</v>
      </c>
      <c r="B8" s="19" t="s">
        <v>17</v>
      </c>
      <c r="C8" s="12" t="s">
        <v>16</v>
      </c>
      <c r="D8" s="17">
        <v>1</v>
      </c>
      <c r="E8" s="13">
        <v>3479.44</v>
      </c>
      <c r="F8" s="14">
        <v>3040.7</v>
      </c>
      <c r="G8" s="14">
        <v>4520</v>
      </c>
      <c r="H8" s="15">
        <f>ROUND(AVERAGE(E8:G8),2)</f>
        <v>3680.05</v>
      </c>
      <c r="I8" s="6">
        <f>STDEV(E8,F8,G8)</f>
        <v>759.77917748075527</v>
      </c>
      <c r="J8" s="6">
        <f>I8/H8*100</f>
        <v>20.645892786259839</v>
      </c>
      <c r="K8" s="7">
        <f>ROUND(D8*H8,2)</f>
        <v>3680.05</v>
      </c>
    </row>
    <row r="9" spans="1:11" ht="37.5" x14ac:dyDescent="0.3">
      <c r="A9" s="18">
        <f>A8+1</f>
        <v>2</v>
      </c>
      <c r="B9" s="19" t="s">
        <v>18</v>
      </c>
      <c r="C9" s="12" t="s">
        <v>16</v>
      </c>
      <c r="D9" s="17">
        <v>1</v>
      </c>
      <c r="E9" s="13">
        <v>3990.62</v>
      </c>
      <c r="F9" s="14">
        <v>3651.7</v>
      </c>
      <c r="G9" s="14">
        <v>5258</v>
      </c>
      <c r="H9" s="15">
        <f t="shared" ref="H9:H13" si="0">ROUND(AVERAGE(E9:G9),2)</f>
        <v>4300.1099999999997</v>
      </c>
      <c r="I9" s="6">
        <f t="shared" ref="I9:I13" si="1">STDEV(E9,F9,G9)</f>
        <v>846.69145509644181</v>
      </c>
      <c r="J9" s="6">
        <f t="shared" ref="J9:J13" si="2">I9/H9*100</f>
        <v>19.68999525817809</v>
      </c>
      <c r="K9" s="7">
        <f t="shared" ref="K9:K13" si="3">ROUND(D9*H9,2)</f>
        <v>4300.1099999999997</v>
      </c>
    </row>
    <row r="10" spans="1:11" ht="37.5" x14ac:dyDescent="0.3">
      <c r="A10" s="18">
        <f t="shared" ref="A10:A13" si="4">A9+1</f>
        <v>3</v>
      </c>
      <c r="B10" s="19" t="s">
        <v>19</v>
      </c>
      <c r="C10" s="12" t="s">
        <v>16</v>
      </c>
      <c r="D10" s="17">
        <v>1</v>
      </c>
      <c r="E10" s="13">
        <v>5250.88</v>
      </c>
      <c r="F10" s="14">
        <v>5239</v>
      </c>
      <c r="G10" s="14">
        <v>6859</v>
      </c>
      <c r="H10" s="15">
        <f t="shared" si="0"/>
        <v>5782.96</v>
      </c>
      <c r="I10" s="6">
        <f t="shared" si="1"/>
        <v>931.89690674451504</v>
      </c>
      <c r="J10" s="6">
        <f t="shared" si="2"/>
        <v>16.114531429311548</v>
      </c>
      <c r="K10" s="7">
        <f t="shared" si="3"/>
        <v>5782.96</v>
      </c>
    </row>
    <row r="11" spans="1:11" ht="37.5" x14ac:dyDescent="0.3">
      <c r="A11" s="18">
        <f t="shared" si="4"/>
        <v>4</v>
      </c>
      <c r="B11" s="19" t="s">
        <v>20</v>
      </c>
      <c r="C11" s="12" t="s">
        <v>16</v>
      </c>
      <c r="D11" s="17">
        <v>1</v>
      </c>
      <c r="E11" s="13">
        <v>7349.28</v>
      </c>
      <c r="F11" s="14">
        <v>7237.1</v>
      </c>
      <c r="G11" s="14">
        <v>9602</v>
      </c>
      <c r="H11" s="15">
        <f t="shared" si="0"/>
        <v>8062.79</v>
      </c>
      <c r="I11" s="6">
        <f t="shared" si="1"/>
        <v>1334.1716381835374</v>
      </c>
      <c r="J11" s="6">
        <f t="shared" si="2"/>
        <v>16.547270091166176</v>
      </c>
      <c r="K11" s="7">
        <f t="shared" si="3"/>
        <v>8062.79</v>
      </c>
    </row>
    <row r="12" spans="1:11" ht="37.5" x14ac:dyDescent="0.3">
      <c r="A12" s="18">
        <f t="shared" si="4"/>
        <v>5</v>
      </c>
      <c r="B12" s="19" t="s">
        <v>21</v>
      </c>
      <c r="C12" s="12" t="s">
        <v>16</v>
      </c>
      <c r="D12" s="17">
        <v>1</v>
      </c>
      <c r="E12" s="13">
        <v>13846</v>
      </c>
      <c r="F12" s="14">
        <v>17999.8</v>
      </c>
      <c r="G12" s="14">
        <v>13846</v>
      </c>
      <c r="H12" s="15">
        <f t="shared" si="0"/>
        <v>15230.6</v>
      </c>
      <c r="I12" s="6">
        <f t="shared" si="1"/>
        <v>2398.1975481598593</v>
      </c>
      <c r="J12" s="6">
        <f t="shared" si="2"/>
        <v>15.745916432444284</v>
      </c>
      <c r="K12" s="7">
        <f t="shared" si="3"/>
        <v>15230.6</v>
      </c>
    </row>
    <row r="13" spans="1:11" ht="37.5" x14ac:dyDescent="0.3">
      <c r="A13" s="18">
        <f t="shared" si="4"/>
        <v>6</v>
      </c>
      <c r="B13" s="19" t="s">
        <v>22</v>
      </c>
      <c r="C13" s="12" t="s">
        <v>16</v>
      </c>
      <c r="D13" s="17">
        <v>1</v>
      </c>
      <c r="E13" s="13">
        <v>13317.52</v>
      </c>
      <c r="F13" s="14">
        <v>18850</v>
      </c>
      <c r="G13" s="14">
        <v>17500</v>
      </c>
      <c r="H13" s="15">
        <f t="shared" si="0"/>
        <v>16555.84</v>
      </c>
      <c r="I13" s="6">
        <f t="shared" si="1"/>
        <v>2884.5558266048411</v>
      </c>
      <c r="J13" s="6">
        <f t="shared" si="2"/>
        <v>17.423192218605887</v>
      </c>
      <c r="K13" s="7">
        <f t="shared" si="3"/>
        <v>16555.84</v>
      </c>
    </row>
    <row r="14" spans="1:11" ht="15.75" customHeight="1" x14ac:dyDescent="0.3">
      <c r="A14" s="20" t="s">
        <v>11</v>
      </c>
      <c r="B14" s="21"/>
      <c r="C14" s="21"/>
      <c r="D14" s="21"/>
      <c r="E14" s="22"/>
      <c r="F14" s="22"/>
      <c r="G14" s="22"/>
      <c r="H14" s="22"/>
      <c r="I14" s="22"/>
      <c r="J14" s="23"/>
      <c r="K14" s="8">
        <f>SUM(K8:K13)</f>
        <v>53612.350000000006</v>
      </c>
    </row>
    <row r="15" spans="1:11" ht="18.75" customHeight="1" x14ac:dyDescent="0.3">
      <c r="B15" s="10" t="s">
        <v>24</v>
      </c>
      <c r="C15" s="10"/>
      <c r="D15" s="10"/>
      <c r="E15" s="10"/>
      <c r="F15" s="10"/>
      <c r="G15" s="10"/>
      <c r="H15" s="10"/>
    </row>
    <row r="16" spans="1:11" ht="18.75" customHeight="1" x14ac:dyDescent="0.3">
      <c r="B16" s="10" t="s">
        <v>26</v>
      </c>
      <c r="C16" s="10"/>
      <c r="D16" s="10"/>
      <c r="E16" s="10"/>
      <c r="F16" s="10"/>
      <c r="G16" s="10"/>
      <c r="H16" s="10"/>
    </row>
    <row r="17" spans="2:8" ht="18.75" customHeight="1" x14ac:dyDescent="0.3">
      <c r="B17" s="10" t="s">
        <v>25</v>
      </c>
      <c r="C17" s="10"/>
      <c r="D17" s="10"/>
      <c r="E17" s="10"/>
      <c r="F17" s="10"/>
      <c r="G17" s="10"/>
      <c r="H17" s="10"/>
    </row>
    <row r="18" spans="2:8" ht="18.75" customHeight="1" x14ac:dyDescent="0.3">
      <c r="B18" s="10" t="s">
        <v>27</v>
      </c>
      <c r="C18" s="10"/>
      <c r="D18" s="10"/>
      <c r="E18" s="10"/>
      <c r="F18" s="10"/>
      <c r="G18" s="10"/>
      <c r="H18" s="10"/>
    </row>
    <row r="19" spans="2:8" ht="18.75" customHeight="1" x14ac:dyDescent="0.3">
      <c r="B19" s="10"/>
      <c r="C19" s="10"/>
      <c r="D19" s="10"/>
      <c r="E19" s="10"/>
      <c r="F19" s="10"/>
      <c r="G19" s="10"/>
      <c r="H19" s="10"/>
    </row>
    <row r="20" spans="2:8" s="10" customFormat="1" ht="18.75" customHeight="1" x14ac:dyDescent="0.3"/>
    <row r="21" spans="2:8" ht="18.75" customHeight="1" x14ac:dyDescent="0.3">
      <c r="B21" s="10"/>
    </row>
    <row r="22" spans="2:8" ht="18.75" customHeight="1" x14ac:dyDescent="0.3">
      <c r="B22" s="10"/>
    </row>
    <row r="23" spans="2:8" ht="18.75" customHeight="1" x14ac:dyDescent="0.3">
      <c r="B23" s="10"/>
    </row>
    <row r="24" spans="2:8" ht="18.75" customHeight="1" x14ac:dyDescent="0.3">
      <c r="B24" s="16"/>
    </row>
    <row r="25" spans="2:8" ht="18.75" customHeight="1" x14ac:dyDescent="0.3">
      <c r="B25" s="10"/>
    </row>
  </sheetData>
  <mergeCells count="11">
    <mergeCell ref="A1:J1"/>
    <mergeCell ref="A2:B2"/>
    <mergeCell ref="C2:K2"/>
    <mergeCell ref="A3:B3"/>
    <mergeCell ref="C3:K3"/>
    <mergeCell ref="A14:J14"/>
    <mergeCell ref="A4:B4"/>
    <mergeCell ref="C4:K4"/>
    <mergeCell ref="A5:B5"/>
    <mergeCell ref="C5:K5"/>
    <mergeCell ref="A6:K6"/>
  </mergeCells>
  <pageMargins left="0" right="0" top="0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Богатырёва Анастасия Андреевна</cp:lastModifiedBy>
  <cp:lastPrinted>2026-05-14T11:00:09Z</cp:lastPrinted>
  <dcterms:created xsi:type="dcterms:W3CDTF">2017-07-07T10:59:11Z</dcterms:created>
  <dcterms:modified xsi:type="dcterms:W3CDTF">2026-05-26T07:52:35Z</dcterms:modified>
</cp:coreProperties>
</file>