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Татьяна Сиренко\Desktop\ГЛОБАЛЬНОЕ\Технические задания\тех.задание трассы от камеры 1.К1 до кол.5.К1\"/>
    </mc:Choice>
  </mc:AlternateContent>
  <bookViews>
    <workbookView xWindow="0" yWindow="0" windowWidth="28800" windowHeight="12300"/>
  </bookViews>
  <sheets>
    <sheet name="2гп" sheetId="2" r:id="rId1"/>
  </sheets>
  <calcPr calcId="162913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15" i="2" l="1"/>
  <c r="A314" i="2"/>
  <c r="A313" i="2"/>
  <c r="A312" i="2"/>
  <c r="A311" i="2"/>
  <c r="A309" i="2"/>
  <c r="A308" i="2"/>
  <c r="A307" i="2"/>
  <c r="A306" i="2"/>
  <c r="A305" i="2"/>
  <c r="A304" i="2"/>
  <c r="D303" i="2"/>
  <c r="A303" i="2"/>
  <c r="D302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7" i="2"/>
  <c r="A286" i="2"/>
  <c r="A285" i="2"/>
  <c r="A284" i="2"/>
  <c r="A283" i="2"/>
  <c r="A282" i="2"/>
  <c r="D281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2" i="2"/>
  <c r="D261" i="2"/>
  <c r="A261" i="2"/>
  <c r="A259" i="2"/>
  <c r="A258" i="2"/>
  <c r="A257" i="2"/>
  <c r="A256" i="2"/>
  <c r="A255" i="2"/>
  <c r="A254" i="2"/>
  <c r="A253" i="2"/>
  <c r="D252" i="2"/>
  <c r="A252" i="2"/>
  <c r="D251" i="2"/>
  <c r="A251" i="2"/>
  <c r="D250" i="2"/>
  <c r="A250" i="2"/>
  <c r="A249" i="2"/>
  <c r="A248" i="2"/>
  <c r="D247" i="2"/>
  <c r="A247" i="2"/>
  <c r="D246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1" i="2"/>
  <c r="A220" i="2"/>
  <c r="A218" i="2"/>
  <c r="A217" i="2"/>
  <c r="A216" i="2"/>
  <c r="A215" i="2"/>
  <c r="A214" i="2"/>
  <c r="D213" i="2"/>
  <c r="A213" i="2"/>
  <c r="D212" i="2"/>
  <c r="A212" i="2"/>
  <c r="D211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3" i="2"/>
  <c r="A182" i="2"/>
  <c r="A180" i="2"/>
  <c r="A179" i="2"/>
  <c r="A178" i="2"/>
  <c r="A177" i="2"/>
  <c r="A176" i="2"/>
  <c r="A175" i="2"/>
  <c r="D174" i="2"/>
  <c r="A174" i="2"/>
  <c r="D173" i="2"/>
  <c r="A173" i="2"/>
  <c r="D172" i="2"/>
  <c r="A172" i="2"/>
  <c r="A171" i="2"/>
  <c r="A170" i="2"/>
  <c r="A169" i="2"/>
  <c r="A168" i="2"/>
  <c r="A167" i="2"/>
  <c r="A166" i="2"/>
  <c r="A165" i="2"/>
  <c r="A164" i="2"/>
  <c r="A163" i="2"/>
  <c r="A162" i="2"/>
  <c r="A161" i="2"/>
  <c r="A160" i="2"/>
  <c r="A159" i="2"/>
  <c r="A158" i="2"/>
  <c r="A157" i="2"/>
  <c r="A156" i="2"/>
  <c r="A155" i="2"/>
  <c r="A154" i="2"/>
  <c r="A153" i="2"/>
  <c r="A152" i="2"/>
  <c r="A151" i="2"/>
  <c r="A150" i="2"/>
  <c r="A149" i="2"/>
  <c r="A148" i="2"/>
  <c r="A147" i="2"/>
  <c r="A146" i="2"/>
  <c r="A145" i="2"/>
  <c r="A144" i="2"/>
  <c r="A143" i="2"/>
  <c r="A142" i="2"/>
  <c r="A141" i="2"/>
  <c r="A140" i="2"/>
  <c r="A139" i="2"/>
  <c r="A138" i="2"/>
  <c r="A137" i="2"/>
  <c r="A136" i="2"/>
  <c r="A135" i="2"/>
  <c r="A133" i="2"/>
  <c r="A132" i="2"/>
  <c r="D130" i="2"/>
  <c r="A130" i="2"/>
  <c r="D129" i="2"/>
  <c r="A129" i="2"/>
  <c r="D128" i="2"/>
  <c r="A128" i="2"/>
  <c r="D127" i="2"/>
  <c r="A127" i="2"/>
  <c r="A126" i="2"/>
  <c r="A125" i="2"/>
  <c r="A124" i="2"/>
  <c r="A123" i="2"/>
  <c r="A122" i="2"/>
  <c r="A121" i="2"/>
  <c r="A120" i="2"/>
  <c r="D119" i="2"/>
  <c r="A119" i="2"/>
  <c r="D118" i="2"/>
  <c r="A118" i="2"/>
  <c r="A117" i="2"/>
  <c r="A116" i="2"/>
  <c r="A115" i="2"/>
  <c r="A114" i="2"/>
  <c r="A113" i="2"/>
  <c r="A112" i="2"/>
  <c r="A111" i="2"/>
  <c r="A110" i="2"/>
  <c r="A109" i="2"/>
  <c r="A108" i="2"/>
  <c r="D107" i="2"/>
  <c r="A107" i="2"/>
  <c r="A105" i="2"/>
  <c r="A104" i="2"/>
  <c r="A102" i="2"/>
  <c r="A101" i="2"/>
  <c r="A100" i="2"/>
  <c r="A99" i="2"/>
  <c r="A98" i="2"/>
  <c r="A97" i="2"/>
  <c r="A96" i="2"/>
  <c r="A95" i="2"/>
  <c r="A94" i="2"/>
  <c r="A93" i="2"/>
  <c r="A92" i="2"/>
  <c r="A91" i="2"/>
  <c r="A90" i="2"/>
  <c r="A89" i="2"/>
  <c r="A88" i="2"/>
  <c r="A87" i="2"/>
  <c r="A86" i="2"/>
  <c r="A85" i="2"/>
  <c r="A84" i="2"/>
  <c r="A82" i="2"/>
  <c r="A81" i="2"/>
  <c r="A79" i="2"/>
  <c r="A78" i="2"/>
  <c r="A77" i="2"/>
  <c r="A76" i="2"/>
  <c r="A75" i="2"/>
  <c r="A74" i="2"/>
  <c r="A73" i="2"/>
  <c r="D72" i="2"/>
  <c r="A72" i="2"/>
  <c r="D71" i="2"/>
  <c r="A71" i="2"/>
  <c r="D70" i="2"/>
  <c r="A70" i="2"/>
  <c r="D69" i="2"/>
  <c r="A69" i="2"/>
  <c r="D68" i="2"/>
  <c r="A68" i="2"/>
  <c r="A67" i="2"/>
  <c r="A66" i="2"/>
  <c r="A65" i="2"/>
  <c r="A64" i="2"/>
  <c r="A63" i="2"/>
  <c r="A62" i="2"/>
  <c r="A61" i="2"/>
  <c r="A59" i="2"/>
  <c r="A58" i="2"/>
  <c r="A57" i="2"/>
  <c r="A56" i="2"/>
  <c r="A55" i="2"/>
  <c r="A54" i="2"/>
  <c r="A53" i="2"/>
  <c r="A51" i="2"/>
  <c r="A50" i="2"/>
  <c r="A49" i="2"/>
  <c r="A48" i="2"/>
  <c r="A47" i="2"/>
  <c r="A46" i="2"/>
  <c r="A45" i="2"/>
  <c r="A44" i="2"/>
  <c r="A42" i="2"/>
  <c r="A41" i="2"/>
  <c r="A40" i="2"/>
  <c r="A39" i="2"/>
  <c r="A37" i="2"/>
  <c r="A36" i="2"/>
  <c r="A35" i="2"/>
  <c r="A34" i="2"/>
  <c r="A33" i="2"/>
  <c r="A32" i="2"/>
  <c r="A31" i="2"/>
  <c r="A30" i="2"/>
  <c r="D29" i="2"/>
  <c r="A29" i="2"/>
  <c r="A28" i="2"/>
  <c r="D26" i="2"/>
</calcChain>
</file>

<file path=xl/sharedStrings.xml><?xml version="1.0" encoding="utf-8"?>
<sst xmlns="http://schemas.openxmlformats.org/spreadsheetml/2006/main" count="597" uniqueCount="180">
  <si>
    <t>УТВЕРЖДАЮ</t>
  </si>
  <si>
    <t>Генеральный директор</t>
  </si>
  <si>
    <t>ООО "Водные ресурсы"</t>
  </si>
  <si>
    <t>______________________А.М. Иванов</t>
  </si>
  <si>
    <t>"____" ________________ 2025</t>
  </si>
  <si>
    <t>ВЕДОМОСТЬ ОБЪЕМОВ РАБОТ  № 01</t>
  </si>
  <si>
    <t>"Реконструкция распределительной канализационной сети (асбестоцемент, сталь) общей протяженностью 2800м в г. Новошахтинск Ростовской области"</t>
  </si>
  <si>
    <t>(наименование объекта капитального строительства)</t>
  </si>
  <si>
    <t>Строительство участка трассы от камеры 1/К1 до колодца 5/К1</t>
  </si>
  <si>
    <t xml:space="preserve"> (наименование работ и затрат)</t>
  </si>
  <si>
    <t>№ п/п</t>
  </si>
  <si>
    <t>Наименование работ и затрат</t>
  </si>
  <si>
    <t>Ед. изм.</t>
  </si>
  <si>
    <t>Кол-во</t>
  </si>
  <si>
    <t>Земляные работы</t>
  </si>
  <si>
    <t>Геодезическая разбивка трассы</t>
  </si>
  <si>
    <t>шт.</t>
  </si>
  <si>
    <t>Вырубка деревьев с разделкой и вывозом</t>
  </si>
  <si>
    <t>Вырубка кустарника с разделкой и вывозом</t>
  </si>
  <si>
    <t>га</t>
  </si>
  <si>
    <t>Разработка грунта в траншеях и котлованах экскаватором</t>
  </si>
  <si>
    <t>м3</t>
  </si>
  <si>
    <t>Разработка грунта вручную в траншеях и котлованах глубиной до 3 м</t>
  </si>
  <si>
    <t>Перевозка грузов самосвалами</t>
  </si>
  <si>
    <t>т</t>
  </si>
  <si>
    <t>Засыпка траншей и котлованов грунтом с уплотнением</t>
  </si>
  <si>
    <t>Засыпка траншей песком с уплотнением</t>
  </si>
  <si>
    <t>Песок</t>
  </si>
  <si>
    <t xml:space="preserve">Прокладка трубопровода </t>
  </si>
  <si>
    <t>Укладка трубопроводов канализации из полиэтиленовых труб диаметром: 900 мм</t>
  </si>
  <si>
    <t>м</t>
  </si>
  <si>
    <t>Труба МУЛЬТИПАЙП ПРО RC III ПЭ100-RC/ПЭ100/ПЭ100-RC SDR13,6-900х66,1</t>
  </si>
  <si>
    <t xml:space="preserve"> Отвод 40° гнутый ПЭ100 Ø900 SDR13,6</t>
  </si>
  <si>
    <t xml:space="preserve"> Отвод 10° гнутый ПЭ100 Ø900 SDR13,6</t>
  </si>
  <si>
    <t>Укладка трубопроводов канализации из полиэтиленовых труб диаметром: 710 мм</t>
  </si>
  <si>
    <t xml:space="preserve"> Труба МУЛЬТИПАЙП ПРО RC III ПЭ100-RC/ПЭ100/ПЭ100-RC SDR13,6-710х52,2</t>
  </si>
  <si>
    <t>Укладка трубопроводов канализации из полиэтиленовых труб диаметром: 315 мм</t>
  </si>
  <si>
    <t>Труба МУЛЬТИПАЙП ПРО RC III ПЭ100-RC/ПЭ100/ПЭ100-RC SDR13,6-315х23,2</t>
  </si>
  <si>
    <t>Укладка канализационных безнапорных раструбных труб диаметром: 800 мм</t>
  </si>
  <si>
    <t>Труба двухслойная гофрированная КОРСИС без раструба DN/ID 800 SN8 L=12,0м в комплекте с уплотнительным кольцом</t>
  </si>
  <si>
    <t>Переподключение существующих сетей</t>
  </si>
  <si>
    <t>Укладка канализационных безнапорных раструбных труб диаметром: 600 мм</t>
  </si>
  <si>
    <t>Труба двухслойная гофрированная КОРСИС с раструбом DN/ID 600 SN8 L=12,0м в комплекте с уплотнительным кольцом</t>
  </si>
  <si>
    <t>Укладка канализационных безнапорных раструбных труб диаметром: 500 мм</t>
  </si>
  <si>
    <t>Труба двухслойная гофрированная КОРСИС с раструбом DN/ID 500 SN8 L=12,0м  в комплекте с уплотнительным кольцом</t>
  </si>
  <si>
    <t>Дюкерный переход через р. Малый Несветай-метод ГНБ</t>
  </si>
  <si>
    <t>Монтаж установки горизонтально направленного бурения</t>
  </si>
  <si>
    <t>Устройство закрытого подземного перехода методом ГНБ для труб Dу=710 мм</t>
  </si>
  <si>
    <t>Порошок (глинопорошок) бентонитовый для приготовления буровых растворов, выход раствора 8,0-11,0 м3/т</t>
  </si>
  <si>
    <t>Добавка порошкообразная на основе полиакриламида для обеспечения устойчивости грунтов глинистых, понижения трения и увеличения вязкости буровых растворов</t>
  </si>
  <si>
    <t>Демонтаж установки горизонтально направленного бурения</t>
  </si>
  <si>
    <t>Сварка полиэтиленовых труб "встык" нагревательным элементом при полуавтоматическом управлении процессом сварки, диаметр труб: 710 мм</t>
  </si>
  <si>
    <t>соединение</t>
  </si>
  <si>
    <t>Труба МУЛЬТИПАЙП ПРО RC III ПЭ100-RC/ПЭ100/ПЭ100-RC SDR13,6-710х52,2</t>
  </si>
  <si>
    <t>Крепление досками стенок котлованов и траншей шириной: более 3 м, глубиной до 3 м в грунтах устойчивых</t>
  </si>
  <si>
    <t>м2</t>
  </si>
  <si>
    <t>Монтаж колодцев диаметром 2м</t>
  </si>
  <si>
    <t>ПН20</t>
  </si>
  <si>
    <t>КС 20-6</t>
  </si>
  <si>
    <t>4ПП 20-2</t>
  </si>
  <si>
    <t>Кольцо опорное КО6</t>
  </si>
  <si>
    <t>Кольцо стеновое КС7.3</t>
  </si>
  <si>
    <t>Люк чугунный Л</t>
  </si>
  <si>
    <t>Секобы ходовые</t>
  </si>
  <si>
    <t>Монтаж колодцев диаметром 1,5м</t>
  </si>
  <si>
    <t>ПН15</t>
  </si>
  <si>
    <t>ПП15-1</t>
  </si>
  <si>
    <t>КС15.6</t>
  </si>
  <si>
    <t>Бетон В15</t>
  </si>
  <si>
    <t>Бетон В7,5</t>
  </si>
  <si>
    <t>Гидроизоляция камер и колодцев</t>
  </si>
  <si>
    <t>Разбивка отверстий для прохода труб через стенки жб колодцев</t>
  </si>
  <si>
    <t>Заделка отверстий при проходе труб через стенки жб колодцев</t>
  </si>
  <si>
    <t>Муфта прохода через ЖБИ DN/ID 800</t>
  </si>
  <si>
    <t>Муфта прохода через ЖБИ DN/ОD 600</t>
  </si>
  <si>
    <t>Муфта прохода через ЖБИ DN/ОD 500</t>
  </si>
  <si>
    <t>Уплотнительное кольцо для монтажа труб "Корсис" DN/ID 800</t>
  </si>
  <si>
    <t>Уплотнительное кольцо для монтажа труб "Корсис" DN/ОD 600</t>
  </si>
  <si>
    <t>Уплотнительное кольцо для монтажа труб "Корсис" DN/ОD 500</t>
  </si>
  <si>
    <t>Смазка - лубрикант для монтажа труб "Корсис" ∅800, 315, 200</t>
  </si>
  <si>
    <t>кг</t>
  </si>
  <si>
    <t>Отмостка горловин колодцев</t>
  </si>
  <si>
    <t>Устройство щебеночного основания при толщине слоя 12 см</t>
  </si>
  <si>
    <t>Устройство покрытий из асфальтобетонных смесей вручную, толщина 4 см</t>
  </si>
  <si>
    <t>Монтаж камеры 1/К1</t>
  </si>
  <si>
    <t>Смеси бетонные тяжелого бетона (БСТ) для гидротехнических сооружений на сульфатостойких цементах, класс В25 (М350)</t>
  </si>
  <si>
    <t>Смеси бетонные тяжелого бетона (БСТ) для гидротехнических сооружений на сульфатостойких цементах, класс В7,5 (М100)</t>
  </si>
  <si>
    <t>Плита перекрытия ПТ75.240.14-6</t>
  </si>
  <si>
    <t>Плита перекрытия ПТО150.240.14-6</t>
  </si>
  <si>
    <t>Люк Л(А15)-К-2-60</t>
  </si>
  <si>
    <t>Закладная деталь МН1</t>
  </si>
  <si>
    <t>Армирующие стержни Сталь арматурная рифленая свариваемая, класс A500C, диаметр 12 мм</t>
  </si>
  <si>
    <t>Армирующие стержни Сталь арматурная рифленая свариваемая, класс A240C, диаметр 8 мм</t>
  </si>
  <si>
    <t>Изготовление арматурных пространственных каркасов в построечных условиях, диаметром: 8 мм Kn1</t>
  </si>
  <si>
    <t>Сталь арматурная рифленая свариваемая, класс A240C, диаметр 8 мм</t>
  </si>
  <si>
    <t>Установка гильз из стальных труб</t>
  </si>
  <si>
    <t>Труба 1020х12 ГОСТ 10704-91 С245 ГОСТ 27772-2021  L=500</t>
  </si>
  <si>
    <t>Труба  630х8 ГОСТ 10704-91 С245 ГОСТ 27772-2021  L=500</t>
  </si>
  <si>
    <t>Труба  720х8 ГОСТ 10704-91 С245 ГОСТ 27772-2021  L=600</t>
  </si>
  <si>
    <t xml:space="preserve">Отмостка горловин </t>
  </si>
  <si>
    <t>Устройство щебеночного основания при толщине слоя 8 см</t>
  </si>
  <si>
    <t>Монтаж камеры 2/К1</t>
  </si>
  <si>
    <t>Плита перекрытия ПТО150.180.14-6</t>
  </si>
  <si>
    <t xml:space="preserve"> Плита перекрытия ПТ75.180.14-6</t>
  </si>
  <si>
    <t>Труба  920х8 ГОСТ 10704-91 С245 ГОСТ 27772-2021  L=500</t>
  </si>
  <si>
    <t>Труба  377х8 ГОСТ 10704-91 С245 ГОСТ 27772-2021  L=500</t>
  </si>
  <si>
    <t>Устройство железобетонной балки  Бм1</t>
  </si>
  <si>
    <t xml:space="preserve"> Прокат арматурный ∅28 A500C 5360 ГОСТ 34028-2016  L= 5360</t>
  </si>
  <si>
    <t xml:space="preserve"> Прокат арматурный ∅16 A500C 5360 ГОСТ 34028-2016  L= 5360</t>
  </si>
  <si>
    <t xml:space="preserve"> Прокат арматурный ∅8 A240 5360 ГОСТ 34028-2016  L= 1650</t>
  </si>
  <si>
    <t>Бетон класса В25 W6 F75</t>
  </si>
  <si>
    <t>Обвязка камеры 2/К1</t>
  </si>
  <si>
    <t>Дисковый поворотный затвор с двойным эксцетриситетом с редуктором фланцевый DN600 PN10 для сточных вод</t>
  </si>
  <si>
    <t>Переходник для телескопического штока</t>
  </si>
  <si>
    <t>Штурвал для COL1/COL3, для колонки управления</t>
  </si>
  <si>
    <t>Колонка управления на плиту перекрытия, под штурвал</t>
  </si>
  <si>
    <t>Шток телескопический 3000-5500 мм</t>
  </si>
  <si>
    <t>Электропривод многооборотный Архимед 3ф-380В</t>
  </si>
  <si>
    <t>Задвижка фланцевая с обрезиненным клином из ковкого чугуна PN10 DN300 для сточных вод</t>
  </si>
  <si>
    <t>Крест КФ 800х800</t>
  </si>
  <si>
    <t>Переход ХФ 900х800</t>
  </si>
  <si>
    <t>Переход ХФ 800х600</t>
  </si>
  <si>
    <t>Переход ХФ 600х700</t>
  </si>
  <si>
    <t>Отвод стальной 90° 630х10 с внутренним антикоррозионным покрытием на основе эпоксидных материалов  по ТУ 1390-005-91907504-2014</t>
  </si>
  <si>
    <t>Переход стальной эксцентрический 820х9,0-630х8,0 с внутренним антикоррозионным покрытием на основе эпоксидных материалов  по ТУ 1390-005-91907504-2014</t>
  </si>
  <si>
    <t>Переход стальной эксцентрический 630х8,0-325х6,0 с внутренним антикоррозионным покрытием на основе эпоксидных материалов</t>
  </si>
  <si>
    <t>Компенсатор сильфонный осевой Ду600 мм Ру1,0 МПа L=435 мм для сточных вод</t>
  </si>
  <si>
    <t xml:space="preserve"> Фланец стальной плоский приварной 800-10-01-1В PN10</t>
  </si>
  <si>
    <t>Фланец стальной плоский приварной 600-10-01-1В PN11</t>
  </si>
  <si>
    <t xml:space="preserve">Патрубок из трубы стальной электросварной 630х10,0  L=0,5 м с внутренним антикоррозионным покрытием на основе эпоксидных атериалов </t>
  </si>
  <si>
    <t>Фланец стальной для разъемных соединений полиэтиленовых труб DN900 PN10</t>
  </si>
  <si>
    <t>Фланец стальной для разъемных соединений полиэтиленовых труб DN710 PN10</t>
  </si>
  <si>
    <t>Фланец стальной для разъемных соединений полиэтиленовых труб DN315 PN10</t>
  </si>
  <si>
    <t>Втулка под фланец короткая ПЭ100 SDR13,6 ∅900 PN10</t>
  </si>
  <si>
    <t>Втулка под фланец короткая ПЭ100 SDR13,6 ∅710 PN10</t>
  </si>
  <si>
    <t>Втулка под фланец короткая ПЭ100 SDR13,6 ∅315 PN10</t>
  </si>
  <si>
    <t>Монтаж камеры №2а/К1</t>
  </si>
  <si>
    <t>Плита перекрытия ПТ75.180.14-6</t>
  </si>
  <si>
    <t>Армирующие стержниСталь арматурная рифленая свариваемая, класс A240C, диаметр 8 мм</t>
  </si>
  <si>
    <t>Футляр из стальной эл.трубы Ø1020х10,0 L=0,5м 2 шт</t>
  </si>
  <si>
    <t>Футляр из стальной эл.трубы Ø377х6  L=0,5м 2 шт</t>
  </si>
  <si>
    <t>Установка балки  Бм7 3.006.1-8.1-2-7</t>
  </si>
  <si>
    <t>Обвязка камеры 2а/К1</t>
  </si>
  <si>
    <t>Дисковый поворотный затвор с двойным эксцетриситетом с редуктором фланцевый DN800 PN10</t>
  </si>
  <si>
    <t>Выпуск ВФ 800х300</t>
  </si>
  <si>
    <t>Втулка под фланец удлиненная ПЭ100 SDR13,6 ∅315 PN10</t>
  </si>
  <si>
    <t>Компенсатор сильфонный осевой Ду800 мм Ру1,0 МПа L=625 мм, для сточных вод</t>
  </si>
  <si>
    <t>Монтаж камеры №2б/К1</t>
  </si>
  <si>
    <t>Воздуходоотводчик тройного действия PN10 DN100</t>
  </si>
  <si>
    <t>Задвижка фланцевая с обрезиненным клином из ковкого чугуна PN10 DN100 для сточных вод</t>
  </si>
  <si>
    <t>Патрубок стальной ф114х4,5 L=200м</t>
  </si>
  <si>
    <t>Патрубок стальной ф114х4,5 L=150мм</t>
  </si>
  <si>
    <t>Тройник ТФ 900х800</t>
  </si>
  <si>
    <t>Фланец стальной плоский приварной 900-10-01-1В PN10</t>
  </si>
  <si>
    <t xml:space="preserve"> Фланец стальной плоский приварной 100-10-01-1В PN10</t>
  </si>
  <si>
    <t>Компенсатор сильфонный осевой Ду800 мм Ру1,0 МПа L=625 мм, ля сточных вод</t>
  </si>
  <si>
    <t>Монтаж камеры №3/К1</t>
  </si>
  <si>
    <t>Плита перекрытия ПТО150.150.12-6</t>
  </si>
  <si>
    <t>Плита перекрытия ПТ75.150.12-6</t>
  </si>
  <si>
    <t xml:space="preserve"> Плита перекрытия ПТ75.240.14-6</t>
  </si>
  <si>
    <t>Изготовление и мантаж закладной детали МН2</t>
  </si>
  <si>
    <t>Шпильки стальные резьбовые, диаметр резьбы М10, длина 300 мм
М10х250</t>
  </si>
  <si>
    <t>Сталь листовая нержавеющая, марка стали 12Х18Н10Т, толщина 9-22 мм</t>
  </si>
  <si>
    <t>Футляр из стальной эл.трубы Ø820х8 L=0,5м 2 шт</t>
  </si>
  <si>
    <t>Футляр из стальной эл.трубы Ø920х8 L=0,5м 1 шт</t>
  </si>
  <si>
    <t>Установка балки  Бм2 3.006.1-8.1-2-7</t>
  </si>
  <si>
    <t>Установка балки  Бм5 3.006.1-8.1-2-7</t>
  </si>
  <si>
    <t>Обвязка камеры 3/К1</t>
  </si>
  <si>
    <t>Задвижка шлюзовая настенная 700х700, 4-х стороннее уплотнение (корпус и нож AISI304, уплотнение EPDM) для сточных вод</t>
  </si>
  <si>
    <t>Штурвал для COL1/COL3, для колонки управления шиберных ножевых задвижек VG DN350-600</t>
  </si>
  <si>
    <t>Колонка управления на плиту перекрытия, под штурвал и электропривод ля шиберных ножевых задвижек VG DN50-400</t>
  </si>
  <si>
    <t>Переходник под штурвал для колонки управления шиберных ножевых задвижек</t>
  </si>
  <si>
    <t>Шток телескопический 1100-1750 мм для шиберных ножевых задвиже</t>
  </si>
  <si>
    <t>Устройство колодца МК-1</t>
  </si>
  <si>
    <t>Футляр из стальной эл.трубы Ø377х6 L=0,5м 2 шт</t>
  </si>
  <si>
    <t>Присоединение к канализационному колодцу Сущ.1/К1</t>
  </si>
  <si>
    <t>Присоединение к канализационному колодцу Сущ.2/К1</t>
  </si>
  <si>
    <t>Отвод 30° ПЭ100 SDR13,6-315х23,2 техническая</t>
  </si>
  <si>
    <t>Устройство временных разъездов: из плит сборных железобетонных</t>
  </si>
  <si>
    <t>Устройство колодца МК-2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</si>
</sst>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#\ ##0.00"/>
  </numFmts>
  <fonts count="10">
    <font>
      <sz val="11"/>
      <color theme="1"/>
      <name val="Calibri"/>
      <charset val="134"/>
      <scheme val="minor"/>
    </font>
    <font>
      <sz val="8"/>
      <color rgb="FF000000"/>
      <name val="Arial"/>
      <charset val="204"/>
    </font>
    <font>
      <sz val="10"/>
      <color theme="1"/>
      <name val="Times New Roman"/>
      <charset val="204"/>
    </font>
    <font>
      <b/>
      <sz val="8"/>
      <color rgb="FF000000"/>
      <name val="Arial"/>
      <charset val="204"/>
    </font>
    <font>
      <b/>
      <sz val="14"/>
      <name val="Arial"/>
      <charset val="204"/>
    </font>
    <font>
      <b/>
      <sz val="10"/>
      <name val="Times New Roman"/>
      <charset val="204"/>
    </font>
    <font>
      <sz val="10"/>
      <name val="Times New Roman"/>
      <charset val="204"/>
    </font>
    <font>
      <b/>
      <sz val="10"/>
      <color rgb="FF000000"/>
      <name val="Times New Roman"/>
      <charset val="204"/>
    </font>
    <font>
      <b/>
      <sz val="10"/>
      <color theme="1"/>
      <name val="Times New Roman"/>
      <charset val="204"/>
    </font>
    <font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4">
    <xf numFmtId="0" fontId="0" fillId="0" borderId="0"/>
    <xf numFmtId="0" fontId="9" fillId="0" borderId="0"/>
    <xf numFmtId="0" fontId="9" fillId="0" borderId="0"/>
    <xf numFmtId="0" fontId="9" fillId="0" borderId="0"/>
  </cellStyleXfs>
  <cellXfs count="79">
    <xf numFmtId="0" fontId="0" fillId="0" borderId="0" xfId="0"/>
    <xf numFmtId="0" fontId="1" fillId="0" borderId="0" xfId="0" applyFont="1"/>
    <xf numFmtId="0" fontId="2" fillId="0" borderId="0" xfId="1" applyFont="1" applyAlignment="1">
      <alignment wrapText="1"/>
    </xf>
    <xf numFmtId="0" fontId="2" fillId="0" borderId="0" xfId="1" applyFont="1" applyAlignment="1">
      <alignment horizontal="center"/>
    </xf>
    <xf numFmtId="0" fontId="2" fillId="0" borderId="0" xfId="1" applyFont="1"/>
    <xf numFmtId="0" fontId="3" fillId="0" borderId="0" xfId="0" applyFont="1" applyAlignment="1">
      <alignment horizontal="center"/>
    </xf>
    <xf numFmtId="0" fontId="3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1" applyFont="1" applyFill="1" applyAlignment="1">
      <alignment horizontal="center"/>
    </xf>
    <xf numFmtId="0" fontId="2" fillId="0" borderId="0" xfId="1" applyFont="1" applyFill="1"/>
    <xf numFmtId="2" fontId="2" fillId="0" borderId="0" xfId="1" applyNumberFormat="1" applyFont="1" applyFill="1" applyAlignment="1">
      <alignment horizontal="center"/>
    </xf>
    <xf numFmtId="0" fontId="6" fillId="0" borderId="4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2" fontId="6" fillId="0" borderId="4" xfId="1" applyNumberFormat="1" applyFont="1" applyBorder="1" applyAlignment="1">
      <alignment horizontal="center" vertical="center" wrapText="1"/>
    </xf>
    <xf numFmtId="0" fontId="6" fillId="0" borderId="4" xfId="1" applyFont="1" applyBorder="1" applyAlignment="1">
      <alignment horizontal="left" vertical="center" wrapText="1"/>
    </xf>
    <xf numFmtId="2" fontId="6" fillId="0" borderId="3" xfId="1" applyNumberFormat="1" applyFont="1" applyBorder="1" applyAlignment="1">
      <alignment horizontal="center" wrapText="1"/>
    </xf>
    <xf numFmtId="2" fontId="6" fillId="2" borderId="3" xfId="1" applyNumberFormat="1" applyFont="1" applyFill="1" applyBorder="1" applyAlignment="1">
      <alignment horizontal="center" wrapText="1"/>
    </xf>
    <xf numFmtId="0" fontId="6" fillId="0" borderId="3" xfId="1" applyFont="1" applyBorder="1" applyAlignment="1">
      <alignment horizontal="left" vertical="center" wrapText="1"/>
    </xf>
    <xf numFmtId="0" fontId="6" fillId="0" borderId="3" xfId="1" applyFont="1" applyBorder="1" applyAlignment="1">
      <alignment horizontal="center" wrapText="1"/>
    </xf>
    <xf numFmtId="2" fontId="6" fillId="2" borderId="3" xfId="1" applyNumberFormat="1" applyFont="1" applyFill="1" applyBorder="1" applyAlignment="1">
      <alignment horizontal="center" vertical="center" wrapText="1"/>
    </xf>
    <xf numFmtId="0" fontId="6" fillId="0" borderId="3" xfId="1" applyFont="1" applyBorder="1" applyAlignment="1">
      <alignment wrapText="1"/>
    </xf>
    <xf numFmtId="0" fontId="6" fillId="0" borderId="3" xfId="1" applyFont="1" applyBorder="1" applyAlignment="1">
      <alignment horizontal="center"/>
    </xf>
    <xf numFmtId="2" fontId="6" fillId="2" borderId="4" xfId="1" applyNumberFormat="1" applyFont="1" applyFill="1" applyBorder="1" applyAlignment="1">
      <alignment horizontal="center" vertical="center" wrapText="1"/>
    </xf>
    <xf numFmtId="0" fontId="2" fillId="0" borderId="0" xfId="1" applyFont="1" applyFill="1" applyAlignment="1"/>
    <xf numFmtId="0" fontId="6" fillId="0" borderId="3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2" fontId="6" fillId="0" borderId="3" xfId="1" applyNumberFormat="1" applyFont="1" applyBorder="1" applyAlignment="1">
      <alignment horizontal="center" vertical="center" wrapText="1"/>
    </xf>
    <xf numFmtId="164" fontId="6" fillId="2" borderId="3" xfId="1" applyNumberFormat="1" applyFont="1" applyFill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top" wrapText="1"/>
    </xf>
    <xf numFmtId="165" fontId="6" fillId="0" borderId="3" xfId="1" applyNumberFormat="1" applyFont="1" applyBorder="1" applyAlignment="1">
      <alignment horizontal="center" wrapText="1"/>
    </xf>
    <xf numFmtId="0" fontId="8" fillId="2" borderId="3" xfId="1" applyFont="1" applyFill="1" applyBorder="1" applyAlignment="1">
      <alignment wrapText="1"/>
    </xf>
    <xf numFmtId="0" fontId="2" fillId="2" borderId="3" xfId="1" applyFont="1" applyFill="1" applyBorder="1" applyAlignment="1">
      <alignment horizontal="center"/>
    </xf>
    <xf numFmtId="165" fontId="2" fillId="2" borderId="3" xfId="1" applyNumberFormat="1" applyFont="1" applyFill="1" applyBorder="1" applyAlignment="1">
      <alignment horizontal="center"/>
    </xf>
    <xf numFmtId="0" fontId="2" fillId="2" borderId="3" xfId="2" applyFont="1" applyFill="1" applyBorder="1" applyAlignment="1">
      <alignment wrapText="1"/>
    </xf>
    <xf numFmtId="0" fontId="2" fillId="2" borderId="3" xfId="2" applyFont="1" applyFill="1" applyBorder="1" applyAlignment="1">
      <alignment horizontal="center"/>
    </xf>
    <xf numFmtId="165" fontId="6" fillId="0" borderId="3" xfId="2" applyNumberFormat="1" applyFont="1" applyBorder="1" applyAlignment="1">
      <alignment horizontal="center"/>
    </xf>
    <xf numFmtId="0" fontId="2" fillId="2" borderId="3" xfId="1" applyFont="1" applyFill="1" applyBorder="1" applyAlignment="1">
      <alignment wrapText="1"/>
    </xf>
    <xf numFmtId="165" fontId="6" fillId="0" borderId="3" xfId="1" applyNumberFormat="1" applyFont="1" applyBorder="1" applyAlignment="1">
      <alignment horizontal="center"/>
    </xf>
    <xf numFmtId="0" fontId="6" fillId="0" borderId="3" xfId="1" applyFont="1" applyBorder="1"/>
    <xf numFmtId="0" fontId="5" fillId="0" borderId="3" xfId="2" applyFont="1" applyBorder="1" applyAlignment="1">
      <alignment wrapText="1"/>
    </xf>
    <xf numFmtId="0" fontId="6" fillId="0" borderId="3" xfId="2" applyFont="1" applyBorder="1" applyAlignment="1">
      <alignment horizontal="center"/>
    </xf>
    <xf numFmtId="2" fontId="6" fillId="0" borderId="3" xfId="2" applyNumberFormat="1" applyFont="1" applyBorder="1" applyAlignment="1">
      <alignment horizontal="center"/>
    </xf>
    <xf numFmtId="0" fontId="6" fillId="0" borderId="3" xfId="2" applyFont="1" applyBorder="1" applyAlignment="1">
      <alignment wrapText="1"/>
    </xf>
    <xf numFmtId="0" fontId="6" fillId="0" borderId="3" xfId="3" applyFont="1" applyBorder="1" applyAlignment="1">
      <alignment wrapText="1"/>
    </xf>
    <xf numFmtId="0" fontId="6" fillId="0" borderId="3" xfId="3" applyFont="1" applyBorder="1" applyAlignment="1">
      <alignment horizontal="center"/>
    </xf>
    <xf numFmtId="2" fontId="6" fillId="0" borderId="3" xfId="3" applyNumberFormat="1" applyFont="1" applyBorder="1" applyAlignment="1">
      <alignment horizontal="center"/>
    </xf>
    <xf numFmtId="0" fontId="2" fillId="2" borderId="3" xfId="3" applyFont="1" applyFill="1" applyBorder="1" applyAlignment="1">
      <alignment wrapText="1"/>
    </xf>
    <xf numFmtId="0" fontId="2" fillId="2" borderId="3" xfId="3" applyFont="1" applyFill="1" applyBorder="1" applyAlignment="1">
      <alignment horizontal="center"/>
    </xf>
    <xf numFmtId="165" fontId="6" fillId="0" borderId="3" xfId="3" applyNumberFormat="1" applyFont="1" applyBorder="1" applyAlignment="1">
      <alignment horizontal="center"/>
    </xf>
    <xf numFmtId="164" fontId="6" fillId="0" borderId="3" xfId="3" applyNumberFormat="1" applyFont="1" applyBorder="1" applyAlignment="1">
      <alignment horizontal="center"/>
    </xf>
    <xf numFmtId="2" fontId="6" fillId="0" borderId="3" xfId="3" applyNumberFormat="1" applyFont="1" applyBorder="1" applyAlignment="1">
      <alignment horizontal="center" wrapText="1"/>
    </xf>
    <xf numFmtId="0" fontId="6" fillId="0" borderId="3" xfId="3" applyFont="1" applyBorder="1"/>
    <xf numFmtId="0" fontId="6" fillId="0" borderId="3" xfId="3" applyFont="1" applyBorder="1" applyAlignment="1">
      <alignment horizontal="center" wrapText="1"/>
    </xf>
    <xf numFmtId="0" fontId="5" fillId="0" borderId="3" xfId="1" applyFont="1" applyBorder="1" applyAlignment="1">
      <alignment wrapText="1"/>
    </xf>
    <xf numFmtId="2" fontId="6" fillId="0" borderId="3" xfId="1" applyNumberFormat="1" applyFont="1" applyBorder="1" applyAlignment="1">
      <alignment horizontal="center"/>
    </xf>
    <xf numFmtId="0" fontId="5" fillId="0" borderId="3" xfId="3" applyFont="1" applyBorder="1" applyAlignment="1">
      <alignment wrapText="1"/>
    </xf>
    <xf numFmtId="0" fontId="2" fillId="0" borderId="3" xfId="1" applyFont="1" applyBorder="1"/>
    <xf numFmtId="2" fontId="2" fillId="0" borderId="3" xfId="1" applyNumberFormat="1" applyFont="1" applyBorder="1" applyAlignment="1">
      <alignment horizontal="center"/>
    </xf>
    <xf numFmtId="0" fontId="6" fillId="2" borderId="3" xfId="1" applyFont="1" applyFill="1" applyBorder="1" applyAlignment="1">
      <alignment wrapText="1"/>
    </xf>
    <xf numFmtId="0" fontId="6" fillId="2" borderId="3" xfId="1" applyFont="1" applyFill="1" applyBorder="1" applyAlignment="1">
      <alignment horizontal="center"/>
    </xf>
    <xf numFmtId="0" fontId="6" fillId="0" borderId="4" xfId="2" applyFont="1" applyBorder="1" applyAlignment="1">
      <alignment horizontal="center" vertical="center" wrapText="1"/>
    </xf>
    <xf numFmtId="0" fontId="6" fillId="0" borderId="3" xfId="2" applyFont="1" applyBorder="1" applyAlignment="1">
      <alignment horizontal="center" vertical="center" wrapText="1"/>
    </xf>
    <xf numFmtId="2" fontId="6" fillId="2" borderId="3" xfId="2" applyNumberFormat="1" applyFont="1" applyFill="1" applyBorder="1" applyAlignment="1">
      <alignment horizontal="center" vertical="center" wrapText="1"/>
    </xf>
    <xf numFmtId="0" fontId="2" fillId="0" borderId="3" xfId="1" applyFont="1" applyBorder="1" applyAlignment="1">
      <alignment horizontal="center"/>
    </xf>
    <xf numFmtId="0" fontId="9" fillId="0" borderId="0" xfId="0" applyFont="1"/>
    <xf numFmtId="0" fontId="2" fillId="0" borderId="3" xfId="1" applyFont="1" applyBorder="1" applyAlignment="1">
      <alignment wrapText="1"/>
    </xf>
    <xf numFmtId="0" fontId="8" fillId="0" borderId="3" xfId="1" applyFont="1" applyBorder="1" applyAlignment="1">
      <alignment wrapText="1"/>
    </xf>
    <xf numFmtId="0" fontId="2" fillId="0" borderId="2" xfId="1" applyFont="1" applyFill="1" applyBorder="1" applyAlignment="1">
      <alignment horizontal="center"/>
    </xf>
    <xf numFmtId="0" fontId="5" fillId="0" borderId="3" xfId="1" applyFont="1" applyFill="1" applyBorder="1" applyAlignment="1">
      <alignment horizontal="center" vertical="center" wrapText="1"/>
    </xf>
    <xf numFmtId="0" fontId="5" fillId="0" borderId="4" xfId="1" applyFont="1" applyFill="1" applyBorder="1" applyAlignment="1">
      <alignment horizontal="center" vertical="center" wrapText="1"/>
    </xf>
    <xf numFmtId="0" fontId="6" fillId="0" borderId="3" xfId="1" applyFont="1" applyFill="1" applyBorder="1" applyAlignment="1">
      <alignment horizontal="center" vertical="center" wrapText="1"/>
    </xf>
    <xf numFmtId="0" fontId="6" fillId="0" borderId="4" xfId="1" applyFont="1" applyFill="1" applyBorder="1" applyAlignment="1">
      <alignment horizontal="center" vertical="center" wrapText="1"/>
    </xf>
    <xf numFmtId="0" fontId="6" fillId="0" borderId="5" xfId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2" fillId="0" borderId="1" xfId="1" applyFont="1" applyFill="1" applyBorder="1" applyAlignment="1">
      <alignment horizontal="center"/>
    </xf>
    <xf numFmtId="0" fontId="2" fillId="0" borderId="0" xfId="1" applyFont="1" applyFill="1" applyAlignment="1">
      <alignment horizontal="center"/>
    </xf>
    <xf numFmtId="0" fontId="2" fillId="0" borderId="1" xfId="1" applyFont="1" applyFill="1" applyBorder="1" applyAlignment="1">
      <alignment horizontal="center" wrapText="1"/>
    </xf>
    <xf numFmtId="0" fontId="5" fillId="0" borderId="3" xfId="2" applyFont="1" applyFill="1" applyBorder="1" applyAlignment="1">
      <alignment wrapText="1"/>
    </xf>
  </cellXfs>
  <cellStyles count="4">
    <cellStyle name="Обычный" xfId="0" builtinId="0"/>
    <cellStyle name="Обычный 2" xfId="1"/>
    <cellStyle name="Обычный 2 2" xfId="2"/>
    <cellStyle name="Обычный 2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6"/>
  <sheetViews>
    <sheetView tabSelected="1" topLeftCell="A272" zoomScaleNormal="100" workbookViewId="0">
      <selection activeCell="B291" sqref="B291"/>
    </sheetView>
  </sheetViews>
  <sheetFormatPr defaultColWidth="9.140625" defaultRowHeight="12.75"/>
  <cols>
    <col min="1" max="1" width="6.85546875" style="3" customWidth="1"/>
    <col min="2" max="2" width="74.7109375" style="4" customWidth="1"/>
    <col min="3" max="3" width="8.5703125" style="4" customWidth="1"/>
    <col min="4" max="4" width="12.42578125" style="3" customWidth="1"/>
    <col min="5" max="5" width="14.85546875" style="4" customWidth="1"/>
    <col min="6" max="16384" width="9.140625" style="4"/>
  </cols>
  <sheetData>
    <row r="1" spans="1:4" customFormat="1" ht="15">
      <c r="A1" s="5" t="s">
        <v>0</v>
      </c>
      <c r="B1" s="6"/>
    </row>
    <row r="2" spans="1:4" customFormat="1" ht="15">
      <c r="A2" s="7" t="s">
        <v>1</v>
      </c>
    </row>
    <row r="3" spans="1:4" customFormat="1" ht="15">
      <c r="A3" s="7" t="s">
        <v>2</v>
      </c>
    </row>
    <row r="4" spans="1:4" customFormat="1" ht="15">
      <c r="A4" s="7" t="s">
        <v>3</v>
      </c>
    </row>
    <row r="5" spans="1:4" customFormat="1" ht="15">
      <c r="A5" s="7" t="s">
        <v>4</v>
      </c>
    </row>
    <row r="6" spans="1:4" s="1" customFormat="1" ht="11.25" customHeight="1">
      <c r="A6" s="8"/>
    </row>
    <row r="7" spans="1:4" customFormat="1" ht="39" customHeight="1">
      <c r="A7" s="74" t="s">
        <v>5</v>
      </c>
      <c r="B7" s="74"/>
      <c r="C7" s="74"/>
      <c r="D7" s="74"/>
    </row>
    <row r="8" spans="1:4" ht="20.25" customHeight="1">
      <c r="A8" s="75" t="s">
        <v>6</v>
      </c>
      <c r="B8" s="75"/>
      <c r="C8" s="75"/>
      <c r="D8" s="75"/>
    </row>
    <row r="9" spans="1:4">
      <c r="A9" s="76" t="s">
        <v>7</v>
      </c>
      <c r="B9" s="76"/>
      <c r="C9" s="76"/>
      <c r="D9" s="76"/>
    </row>
    <row r="10" spans="1:4">
      <c r="A10" s="76"/>
      <c r="B10" s="76"/>
      <c r="C10" s="76"/>
      <c r="D10" s="76"/>
    </row>
    <row r="11" spans="1:4" ht="31.5" customHeight="1">
      <c r="A11" s="77" t="s">
        <v>8</v>
      </c>
      <c r="B11" s="77"/>
      <c r="C11" s="77"/>
      <c r="D11" s="77"/>
    </row>
    <row r="12" spans="1:4">
      <c r="A12" s="68" t="s">
        <v>9</v>
      </c>
      <c r="B12" s="68"/>
      <c r="C12" s="68"/>
      <c r="D12" s="68"/>
    </row>
    <row r="13" spans="1:4">
      <c r="A13" s="9"/>
      <c r="B13" s="10"/>
      <c r="C13" s="10"/>
      <c r="D13" s="11"/>
    </row>
    <row r="14" spans="1:4">
      <c r="A14" s="9"/>
      <c r="B14" s="10"/>
      <c r="C14" s="10"/>
      <c r="D14" s="11"/>
    </row>
    <row r="15" spans="1:4">
      <c r="A15" s="69" t="s">
        <v>10</v>
      </c>
      <c r="B15" s="71" t="s">
        <v>11</v>
      </c>
      <c r="C15" s="71" t="s">
        <v>12</v>
      </c>
      <c r="D15" s="72" t="s">
        <v>13</v>
      </c>
    </row>
    <row r="16" spans="1:4">
      <c r="A16" s="70"/>
      <c r="B16" s="72"/>
      <c r="C16" s="72"/>
      <c r="D16" s="73"/>
    </row>
    <row r="17" spans="1:5" ht="15" customHeight="1">
      <c r="A17" s="12"/>
      <c r="B17" s="13" t="s">
        <v>14</v>
      </c>
      <c r="C17" s="12"/>
      <c r="D17" s="14"/>
    </row>
    <row r="18" spans="1:5" ht="15" customHeight="1">
      <c r="A18" s="12">
        <v>1</v>
      </c>
      <c r="B18" s="15" t="s">
        <v>15</v>
      </c>
      <c r="C18" s="12" t="s">
        <v>16</v>
      </c>
      <c r="D18" s="16">
        <v>1</v>
      </c>
    </row>
    <row r="19" spans="1:5" ht="15" customHeight="1">
      <c r="A19" s="12">
        <v>2</v>
      </c>
      <c r="B19" s="15" t="s">
        <v>17</v>
      </c>
      <c r="C19" s="12" t="s">
        <v>16</v>
      </c>
      <c r="D19" s="17">
        <v>25</v>
      </c>
    </row>
    <row r="20" spans="1:5" ht="15" customHeight="1">
      <c r="A20" s="12">
        <v>3</v>
      </c>
      <c r="B20" s="15" t="s">
        <v>18</v>
      </c>
      <c r="C20" s="12" t="s">
        <v>19</v>
      </c>
      <c r="D20" s="17">
        <v>0.01</v>
      </c>
    </row>
    <row r="21" spans="1:5" ht="15" customHeight="1">
      <c r="A21" s="12">
        <v>4</v>
      </c>
      <c r="B21" s="18" t="s">
        <v>20</v>
      </c>
      <c r="C21" s="19" t="s">
        <v>21</v>
      </c>
      <c r="D21" s="20">
        <v>11077.7</v>
      </c>
    </row>
    <row r="22" spans="1:5" ht="15" customHeight="1">
      <c r="A22" s="12">
        <v>5</v>
      </c>
      <c r="B22" s="21" t="s">
        <v>22</v>
      </c>
      <c r="C22" s="22" t="s">
        <v>21</v>
      </c>
      <c r="D22" s="20">
        <v>94.56</v>
      </c>
    </row>
    <row r="23" spans="1:5" ht="15" customHeight="1">
      <c r="A23" s="12">
        <v>6</v>
      </c>
      <c r="B23" s="18" t="s">
        <v>23</v>
      </c>
      <c r="C23" s="19" t="s">
        <v>24</v>
      </c>
      <c r="D23" s="20">
        <v>1810.35</v>
      </c>
    </row>
    <row r="24" spans="1:5" ht="15" customHeight="1">
      <c r="A24" s="12">
        <v>7</v>
      </c>
      <c r="B24" s="21" t="s">
        <v>25</v>
      </c>
      <c r="C24" s="22" t="s">
        <v>21</v>
      </c>
      <c r="D24" s="20">
        <v>8134.37</v>
      </c>
    </row>
    <row r="25" spans="1:5" ht="15" customHeight="1">
      <c r="A25" s="12">
        <v>8</v>
      </c>
      <c r="B25" s="21" t="s">
        <v>26</v>
      </c>
      <c r="C25" s="22" t="s">
        <v>21</v>
      </c>
      <c r="D25" s="20">
        <v>69.97</v>
      </c>
    </row>
    <row r="26" spans="1:5" ht="15" customHeight="1">
      <c r="A26" s="12">
        <v>9</v>
      </c>
      <c r="B26" s="21" t="s">
        <v>27</v>
      </c>
      <c r="C26" s="22" t="s">
        <v>24</v>
      </c>
      <c r="D26" s="20">
        <f>D25*1.65</f>
        <v>115.45</v>
      </c>
    </row>
    <row r="27" spans="1:5" ht="15" customHeight="1">
      <c r="A27" s="12"/>
      <c r="B27" s="13" t="s">
        <v>28</v>
      </c>
      <c r="C27" s="12"/>
      <c r="D27" s="14"/>
    </row>
    <row r="28" spans="1:5" ht="15" customHeight="1">
      <c r="A28" s="12">
        <f>A26+1</f>
        <v>10</v>
      </c>
      <c r="B28" s="15" t="s">
        <v>29</v>
      </c>
      <c r="C28" s="12" t="s">
        <v>30</v>
      </c>
      <c r="D28" s="23">
        <v>833.97</v>
      </c>
    </row>
    <row r="29" spans="1:5" ht="19.149999999999999" customHeight="1">
      <c r="A29" s="12">
        <f>A28+1</f>
        <v>11</v>
      </c>
      <c r="B29" s="15" t="s">
        <v>31</v>
      </c>
      <c r="C29" s="12" t="s">
        <v>30</v>
      </c>
      <c r="D29" s="14">
        <f>D28</f>
        <v>833.97</v>
      </c>
    </row>
    <row r="30" spans="1:5" ht="19.149999999999999" customHeight="1">
      <c r="A30" s="12">
        <f t="shared" ref="A30:A37" si="0">A29+1</f>
        <v>12</v>
      </c>
      <c r="B30" s="15" t="s">
        <v>32</v>
      </c>
      <c r="C30" s="12" t="s">
        <v>16</v>
      </c>
      <c r="D30" s="14">
        <v>1</v>
      </c>
      <c r="E30" s="24"/>
    </row>
    <row r="31" spans="1:5" ht="19.149999999999999" customHeight="1">
      <c r="A31" s="12">
        <f t="shared" si="0"/>
        <v>13</v>
      </c>
      <c r="B31" s="15" t="s">
        <v>33</v>
      </c>
      <c r="C31" s="12" t="s">
        <v>16</v>
      </c>
      <c r="D31" s="14">
        <v>1</v>
      </c>
      <c r="E31" s="24"/>
    </row>
    <row r="32" spans="1:5" ht="19.899999999999999" customHeight="1">
      <c r="A32" s="12">
        <f t="shared" si="0"/>
        <v>14</v>
      </c>
      <c r="B32" s="15" t="s">
        <v>34</v>
      </c>
      <c r="C32" s="12" t="s">
        <v>30</v>
      </c>
      <c r="D32" s="14">
        <v>147.30000000000001</v>
      </c>
      <c r="E32" s="24"/>
    </row>
    <row r="33" spans="1:4" ht="18" customHeight="1">
      <c r="A33" s="12">
        <f t="shared" si="0"/>
        <v>15</v>
      </c>
      <c r="B33" s="25" t="s">
        <v>35</v>
      </c>
      <c r="C33" s="12" t="s">
        <v>30</v>
      </c>
      <c r="D33" s="14">
        <v>147.30000000000001</v>
      </c>
    </row>
    <row r="34" spans="1:4" ht="16.149999999999999" customHeight="1">
      <c r="A34" s="12">
        <f t="shared" si="0"/>
        <v>16</v>
      </c>
      <c r="B34" s="15" t="s">
        <v>36</v>
      </c>
      <c r="C34" s="12" t="s">
        <v>30</v>
      </c>
      <c r="D34" s="20">
        <v>19.5</v>
      </c>
    </row>
    <row r="35" spans="1:4" ht="16.149999999999999" customHeight="1">
      <c r="A35" s="12">
        <f t="shared" si="0"/>
        <v>17</v>
      </c>
      <c r="B35" s="25" t="s">
        <v>37</v>
      </c>
      <c r="C35" s="12" t="s">
        <v>30</v>
      </c>
      <c r="D35" s="20">
        <v>19.5</v>
      </c>
    </row>
    <row r="36" spans="1:4" ht="16.149999999999999" customHeight="1">
      <c r="A36" s="12">
        <f t="shared" si="0"/>
        <v>18</v>
      </c>
      <c r="B36" s="18" t="s">
        <v>38</v>
      </c>
      <c r="C36" s="12" t="s">
        <v>30</v>
      </c>
      <c r="D36" s="20">
        <v>87.39</v>
      </c>
    </row>
    <row r="37" spans="1:4" ht="25.15" customHeight="1">
      <c r="A37" s="12">
        <f t="shared" si="0"/>
        <v>19</v>
      </c>
      <c r="B37" s="25" t="s">
        <v>39</v>
      </c>
      <c r="C37" s="12" t="s">
        <v>30</v>
      </c>
      <c r="D37" s="20">
        <v>87.39</v>
      </c>
    </row>
    <row r="38" spans="1:4" ht="16.149999999999999" customHeight="1">
      <c r="A38" s="12"/>
      <c r="B38" s="26" t="s">
        <v>40</v>
      </c>
      <c r="C38" s="12"/>
      <c r="D38" s="27"/>
    </row>
    <row r="39" spans="1:4" ht="18" customHeight="1">
      <c r="A39" s="12">
        <f>A37+1</f>
        <v>20</v>
      </c>
      <c r="B39" s="25" t="s">
        <v>41</v>
      </c>
      <c r="C39" s="12" t="s">
        <v>30</v>
      </c>
      <c r="D39" s="20">
        <v>14.9</v>
      </c>
    </row>
    <row r="40" spans="1:4" ht="25.15" customHeight="1">
      <c r="A40" s="12">
        <f>A39+1</f>
        <v>21</v>
      </c>
      <c r="B40" s="25" t="s">
        <v>42</v>
      </c>
      <c r="C40" s="12" t="s">
        <v>30</v>
      </c>
      <c r="D40" s="20">
        <v>14.9</v>
      </c>
    </row>
    <row r="41" spans="1:4" ht="19.899999999999999" customHeight="1">
      <c r="A41" s="12">
        <f t="shared" ref="A41:A42" si="1">A40+1</f>
        <v>22</v>
      </c>
      <c r="B41" s="25" t="s">
        <v>43</v>
      </c>
      <c r="C41" s="12" t="s">
        <v>30</v>
      </c>
      <c r="D41" s="20">
        <v>30.5</v>
      </c>
    </row>
    <row r="42" spans="1:4" ht="25.15" customHeight="1">
      <c r="A42" s="12">
        <f t="shared" si="1"/>
        <v>23</v>
      </c>
      <c r="B42" s="25" t="s">
        <v>44</v>
      </c>
      <c r="C42" s="12" t="s">
        <v>30</v>
      </c>
      <c r="D42" s="20">
        <v>30.5</v>
      </c>
    </row>
    <row r="43" spans="1:4" ht="15" customHeight="1">
      <c r="A43" s="12"/>
      <c r="B43" s="26" t="s">
        <v>45</v>
      </c>
      <c r="C43" s="22"/>
      <c r="D43" s="27"/>
    </row>
    <row r="44" spans="1:4">
      <c r="A44" s="12">
        <f>A42+1</f>
        <v>24</v>
      </c>
      <c r="B44" s="21" t="s">
        <v>46</v>
      </c>
      <c r="C44" s="22" t="s">
        <v>16</v>
      </c>
      <c r="D44" s="27">
        <v>1</v>
      </c>
    </row>
    <row r="45" spans="1:4">
      <c r="A45" s="12">
        <f>A44+1</f>
        <v>25</v>
      </c>
      <c r="B45" s="21" t="s">
        <v>47</v>
      </c>
      <c r="C45" s="22" t="s">
        <v>30</v>
      </c>
      <c r="D45" s="27">
        <v>400</v>
      </c>
    </row>
    <row r="46" spans="1:4" ht="25.5">
      <c r="A46" s="12">
        <f t="shared" ref="A46:A51" si="2">A45+1</f>
        <v>26</v>
      </c>
      <c r="B46" s="21" t="s">
        <v>48</v>
      </c>
      <c r="C46" s="22" t="s">
        <v>24</v>
      </c>
      <c r="D46" s="20">
        <v>134.96</v>
      </c>
    </row>
    <row r="47" spans="1:4" ht="28.15" customHeight="1">
      <c r="A47" s="12">
        <f t="shared" si="2"/>
        <v>27</v>
      </c>
      <c r="B47" s="21" t="s">
        <v>49</v>
      </c>
      <c r="C47" s="22" t="s">
        <v>24</v>
      </c>
      <c r="D47" s="28">
        <v>6.8</v>
      </c>
    </row>
    <row r="48" spans="1:4" ht="17.45" customHeight="1">
      <c r="A48" s="12">
        <f t="shared" si="2"/>
        <v>28</v>
      </c>
      <c r="B48" s="21" t="s">
        <v>50</v>
      </c>
      <c r="C48" s="22" t="s">
        <v>16</v>
      </c>
      <c r="D48" s="17">
        <v>1</v>
      </c>
    </row>
    <row r="49" spans="1:4" ht="25.5">
      <c r="A49" s="12">
        <f t="shared" si="2"/>
        <v>29</v>
      </c>
      <c r="B49" s="21" t="s">
        <v>51</v>
      </c>
      <c r="C49" s="29" t="s">
        <v>52</v>
      </c>
      <c r="D49" s="30">
        <v>30</v>
      </c>
    </row>
    <row r="50" spans="1:4" ht="18.600000000000001" customHeight="1">
      <c r="A50" s="12">
        <f t="shared" si="2"/>
        <v>30</v>
      </c>
      <c r="B50" s="15" t="s">
        <v>53</v>
      </c>
      <c r="C50" s="22" t="s">
        <v>30</v>
      </c>
      <c r="D50" s="20">
        <v>400</v>
      </c>
    </row>
    <row r="51" spans="1:4" ht="25.15" customHeight="1">
      <c r="A51" s="12">
        <f t="shared" si="2"/>
        <v>31</v>
      </c>
      <c r="B51" s="15" t="s">
        <v>54</v>
      </c>
      <c r="C51" s="22" t="s">
        <v>55</v>
      </c>
      <c r="D51" s="20">
        <v>589.64</v>
      </c>
    </row>
    <row r="52" spans="1:4" ht="15" customHeight="1">
      <c r="A52" s="12"/>
      <c r="B52" s="31" t="s">
        <v>56</v>
      </c>
      <c r="C52" s="32" t="s">
        <v>16</v>
      </c>
      <c r="D52" s="33">
        <v>2</v>
      </c>
    </row>
    <row r="53" spans="1:4">
      <c r="A53" s="12">
        <f>A51+1</f>
        <v>32</v>
      </c>
      <c r="B53" s="34" t="s">
        <v>57</v>
      </c>
      <c r="C53" s="35" t="s">
        <v>16</v>
      </c>
      <c r="D53" s="36">
        <v>1</v>
      </c>
    </row>
    <row r="54" spans="1:4" ht="17.25" customHeight="1">
      <c r="A54" s="12">
        <f>A53+1</f>
        <v>33</v>
      </c>
      <c r="B54" s="34" t="s">
        <v>58</v>
      </c>
      <c r="C54" s="35" t="s">
        <v>16</v>
      </c>
      <c r="D54" s="36">
        <v>2</v>
      </c>
    </row>
    <row r="55" spans="1:4">
      <c r="A55" s="12">
        <f t="shared" ref="A55:A59" si="3">A54+1</f>
        <v>34</v>
      </c>
      <c r="B55" s="34" t="s">
        <v>59</v>
      </c>
      <c r="C55" s="35" t="s">
        <v>16</v>
      </c>
      <c r="D55" s="36">
        <v>1</v>
      </c>
    </row>
    <row r="56" spans="1:4" ht="17.25" customHeight="1">
      <c r="A56" s="12">
        <f t="shared" si="3"/>
        <v>35</v>
      </c>
      <c r="B56" s="34" t="s">
        <v>60</v>
      </c>
      <c r="C56" s="35" t="s">
        <v>16</v>
      </c>
      <c r="D56" s="36">
        <v>2</v>
      </c>
    </row>
    <row r="57" spans="1:4" ht="17.25" customHeight="1">
      <c r="A57" s="12">
        <f t="shared" si="3"/>
        <v>36</v>
      </c>
      <c r="B57" s="34" t="s">
        <v>61</v>
      </c>
      <c r="C57" s="35" t="s">
        <v>16</v>
      </c>
      <c r="D57" s="36">
        <v>2</v>
      </c>
    </row>
    <row r="58" spans="1:4" ht="17.25" customHeight="1">
      <c r="A58" s="12">
        <f t="shared" si="3"/>
        <v>37</v>
      </c>
      <c r="B58" s="37" t="s">
        <v>62</v>
      </c>
      <c r="C58" s="32" t="s">
        <v>16</v>
      </c>
      <c r="D58" s="38">
        <v>1</v>
      </c>
    </row>
    <row r="59" spans="1:4" ht="17.25" customHeight="1">
      <c r="A59" s="12">
        <f t="shared" si="3"/>
        <v>38</v>
      </c>
      <c r="B59" s="37" t="s">
        <v>63</v>
      </c>
      <c r="C59" s="32" t="s">
        <v>16</v>
      </c>
      <c r="D59" s="38">
        <v>10</v>
      </c>
    </row>
    <row r="60" spans="1:4">
      <c r="A60" s="12"/>
      <c r="B60" s="31" t="s">
        <v>64</v>
      </c>
      <c r="C60" s="32" t="s">
        <v>16</v>
      </c>
      <c r="D60" s="33">
        <v>1</v>
      </c>
    </row>
    <row r="61" spans="1:4">
      <c r="A61" s="12">
        <f>A59+1</f>
        <v>39</v>
      </c>
      <c r="B61" s="21" t="s">
        <v>65</v>
      </c>
      <c r="C61" s="32" t="s">
        <v>16</v>
      </c>
      <c r="D61" s="33">
        <v>1</v>
      </c>
    </row>
    <row r="62" spans="1:4">
      <c r="A62" s="12">
        <f>A61+1</f>
        <v>40</v>
      </c>
      <c r="B62" s="21" t="s">
        <v>66</v>
      </c>
      <c r="C62" s="32" t="s">
        <v>16</v>
      </c>
      <c r="D62" s="33">
        <v>1</v>
      </c>
    </row>
    <row r="63" spans="1:4">
      <c r="A63" s="12">
        <f t="shared" ref="A63:A79" si="4">A62+1</f>
        <v>41</v>
      </c>
      <c r="B63" s="21" t="s">
        <v>67</v>
      </c>
      <c r="C63" s="32" t="s">
        <v>16</v>
      </c>
      <c r="D63" s="33">
        <v>1</v>
      </c>
    </row>
    <row r="64" spans="1:4">
      <c r="A64" s="12">
        <f t="shared" si="4"/>
        <v>42</v>
      </c>
      <c r="B64" s="34" t="s">
        <v>60</v>
      </c>
      <c r="C64" s="32" t="s">
        <v>16</v>
      </c>
      <c r="D64" s="33">
        <v>2</v>
      </c>
    </row>
    <row r="65" spans="1:4">
      <c r="A65" s="12">
        <f t="shared" si="4"/>
        <v>43</v>
      </c>
      <c r="B65" s="34" t="s">
        <v>61</v>
      </c>
      <c r="C65" s="32" t="s">
        <v>16</v>
      </c>
      <c r="D65" s="33">
        <v>1</v>
      </c>
    </row>
    <row r="66" spans="1:4">
      <c r="A66" s="12">
        <f t="shared" si="4"/>
        <v>44</v>
      </c>
      <c r="B66" s="37" t="s">
        <v>62</v>
      </c>
      <c r="C66" s="32" t="s">
        <v>16</v>
      </c>
      <c r="D66" s="33">
        <v>1</v>
      </c>
    </row>
    <row r="67" spans="1:4">
      <c r="A67" s="12">
        <f t="shared" si="4"/>
        <v>45</v>
      </c>
      <c r="B67" s="37" t="s">
        <v>63</v>
      </c>
      <c r="C67" s="32" t="s">
        <v>16</v>
      </c>
      <c r="D67" s="33">
        <v>6</v>
      </c>
    </row>
    <row r="68" spans="1:4" ht="18.75" customHeight="1">
      <c r="A68" s="12">
        <f t="shared" si="4"/>
        <v>46</v>
      </c>
      <c r="B68" s="21" t="s">
        <v>68</v>
      </c>
      <c r="C68" s="22" t="s">
        <v>21</v>
      </c>
      <c r="D68" s="30">
        <f>3.04+1.44</f>
        <v>4.4800000000000004</v>
      </c>
    </row>
    <row r="69" spans="1:4">
      <c r="A69" s="12">
        <f t="shared" si="4"/>
        <v>47</v>
      </c>
      <c r="B69" s="21" t="s">
        <v>69</v>
      </c>
      <c r="C69" s="22" t="s">
        <v>21</v>
      </c>
      <c r="D69" s="30">
        <f>0.57+0.387</f>
        <v>0.96</v>
      </c>
    </row>
    <row r="70" spans="1:4">
      <c r="A70" s="12">
        <f t="shared" si="4"/>
        <v>48</v>
      </c>
      <c r="B70" s="21" t="s">
        <v>70</v>
      </c>
      <c r="C70" s="22" t="s">
        <v>55</v>
      </c>
      <c r="D70" s="16">
        <f>16.09+8.09</f>
        <v>24.18</v>
      </c>
    </row>
    <row r="71" spans="1:4">
      <c r="A71" s="12">
        <f t="shared" si="4"/>
        <v>49</v>
      </c>
      <c r="B71" s="39" t="s">
        <v>71</v>
      </c>
      <c r="C71" s="22" t="s">
        <v>16</v>
      </c>
      <c r="D71" s="38">
        <f>D73+D74+D75</f>
        <v>6</v>
      </c>
    </row>
    <row r="72" spans="1:4" ht="17.25" customHeight="1">
      <c r="A72" s="12">
        <f t="shared" si="4"/>
        <v>50</v>
      </c>
      <c r="B72" s="39" t="s">
        <v>72</v>
      </c>
      <c r="C72" s="22" t="s">
        <v>16</v>
      </c>
      <c r="D72" s="38">
        <f>D71</f>
        <v>6</v>
      </c>
    </row>
    <row r="73" spans="1:4" ht="17.25" customHeight="1">
      <c r="A73" s="12">
        <f t="shared" si="4"/>
        <v>51</v>
      </c>
      <c r="B73" s="21" t="s">
        <v>73</v>
      </c>
      <c r="C73" s="22" t="s">
        <v>16</v>
      </c>
      <c r="D73" s="27">
        <v>2</v>
      </c>
    </row>
    <row r="74" spans="1:4" ht="17.25" customHeight="1">
      <c r="A74" s="12">
        <f t="shared" si="4"/>
        <v>52</v>
      </c>
      <c r="B74" s="21" t="s">
        <v>74</v>
      </c>
      <c r="C74" s="22" t="s">
        <v>16</v>
      </c>
      <c r="D74" s="27">
        <v>1</v>
      </c>
    </row>
    <row r="75" spans="1:4" ht="17.25" customHeight="1">
      <c r="A75" s="12">
        <f t="shared" si="4"/>
        <v>53</v>
      </c>
      <c r="B75" s="21" t="s">
        <v>75</v>
      </c>
      <c r="C75" s="22" t="s">
        <v>16</v>
      </c>
      <c r="D75" s="27">
        <v>3</v>
      </c>
    </row>
    <row r="76" spans="1:4" ht="17.25" customHeight="1">
      <c r="A76" s="12">
        <f t="shared" si="4"/>
        <v>54</v>
      </c>
      <c r="B76" s="21" t="s">
        <v>76</v>
      </c>
      <c r="C76" s="22" t="s">
        <v>16</v>
      </c>
      <c r="D76" s="27">
        <v>2</v>
      </c>
    </row>
    <row r="77" spans="1:4" ht="17.25" customHeight="1">
      <c r="A77" s="12">
        <f t="shared" si="4"/>
        <v>55</v>
      </c>
      <c r="B77" s="21" t="s">
        <v>77</v>
      </c>
      <c r="C77" s="22" t="s">
        <v>16</v>
      </c>
      <c r="D77" s="27">
        <v>1</v>
      </c>
    </row>
    <row r="78" spans="1:4" ht="17.25" customHeight="1">
      <c r="A78" s="12">
        <f t="shared" si="4"/>
        <v>56</v>
      </c>
      <c r="B78" s="21" t="s">
        <v>78</v>
      </c>
      <c r="C78" s="22" t="s">
        <v>16</v>
      </c>
      <c r="D78" s="27">
        <v>3</v>
      </c>
    </row>
    <row r="79" spans="1:4" ht="17.25" customHeight="1">
      <c r="A79" s="12">
        <f t="shared" si="4"/>
        <v>57</v>
      </c>
      <c r="B79" s="21" t="s">
        <v>79</v>
      </c>
      <c r="C79" s="22" t="s">
        <v>80</v>
      </c>
      <c r="D79" s="27">
        <v>2.1</v>
      </c>
    </row>
    <row r="80" spans="1:4">
      <c r="A80" s="12"/>
      <c r="B80" s="40" t="s">
        <v>81</v>
      </c>
      <c r="C80" s="41"/>
      <c r="D80" s="42"/>
    </row>
    <row r="81" spans="1:4" ht="16.899999999999999" customHeight="1">
      <c r="A81" s="12">
        <f>A79+1</f>
        <v>58</v>
      </c>
      <c r="B81" s="43" t="s">
        <v>82</v>
      </c>
      <c r="C81" s="41" t="s">
        <v>55</v>
      </c>
      <c r="D81" s="42">
        <v>45.1</v>
      </c>
    </row>
    <row r="82" spans="1:4" ht="15.6" customHeight="1">
      <c r="A82" s="12">
        <f>A81+1</f>
        <v>59</v>
      </c>
      <c r="B82" s="43" t="s">
        <v>83</v>
      </c>
      <c r="C82" s="41" t="s">
        <v>55</v>
      </c>
      <c r="D82" s="42">
        <v>45.1</v>
      </c>
    </row>
    <row r="83" spans="1:4">
      <c r="A83" s="12"/>
      <c r="B83" s="40" t="s">
        <v>84</v>
      </c>
      <c r="C83" s="41" t="s">
        <v>16</v>
      </c>
      <c r="D83" s="42">
        <v>1</v>
      </c>
    </row>
    <row r="84" spans="1:4" ht="25.5">
      <c r="A84" s="12">
        <f>A82+1</f>
        <v>60</v>
      </c>
      <c r="B84" s="44" t="s">
        <v>85</v>
      </c>
      <c r="C84" s="45" t="s">
        <v>21</v>
      </c>
      <c r="D84" s="46">
        <v>9</v>
      </c>
    </row>
    <row r="85" spans="1:4" ht="25.5">
      <c r="A85" s="12">
        <f>A84+1</f>
        <v>61</v>
      </c>
      <c r="B85" s="44" t="s">
        <v>86</v>
      </c>
      <c r="C85" s="45" t="s">
        <v>21</v>
      </c>
      <c r="D85" s="46">
        <v>1.1000000000000001</v>
      </c>
    </row>
    <row r="86" spans="1:4">
      <c r="A86" s="12">
        <f t="shared" ref="A86:A102" si="5">A85+1</f>
        <v>62</v>
      </c>
      <c r="B86" s="44" t="s">
        <v>87</v>
      </c>
      <c r="C86" s="45" t="s">
        <v>16</v>
      </c>
      <c r="D86" s="46">
        <v>2</v>
      </c>
    </row>
    <row r="87" spans="1:4">
      <c r="A87" s="12">
        <f t="shared" si="5"/>
        <v>63</v>
      </c>
      <c r="B87" s="44" t="s">
        <v>88</v>
      </c>
      <c r="C87" s="45" t="s">
        <v>16</v>
      </c>
      <c r="D87" s="46">
        <v>1</v>
      </c>
    </row>
    <row r="88" spans="1:4">
      <c r="A88" s="12">
        <f t="shared" si="5"/>
        <v>64</v>
      </c>
      <c r="B88" s="47" t="s">
        <v>60</v>
      </c>
      <c r="C88" s="48" t="s">
        <v>16</v>
      </c>
      <c r="D88" s="46">
        <v>3</v>
      </c>
    </row>
    <row r="89" spans="1:4">
      <c r="A89" s="12">
        <f t="shared" si="5"/>
        <v>65</v>
      </c>
      <c r="B89" s="47" t="s">
        <v>61</v>
      </c>
      <c r="C89" s="48" t="s">
        <v>16</v>
      </c>
      <c r="D89" s="49">
        <v>1</v>
      </c>
    </row>
    <row r="90" spans="1:4">
      <c r="A90" s="12">
        <f t="shared" si="5"/>
        <v>66</v>
      </c>
      <c r="B90" s="44" t="s">
        <v>89</v>
      </c>
      <c r="C90" s="45" t="s">
        <v>16</v>
      </c>
      <c r="D90" s="46">
        <v>1</v>
      </c>
    </row>
    <row r="91" spans="1:4">
      <c r="A91" s="12">
        <f t="shared" si="5"/>
        <v>67</v>
      </c>
      <c r="B91" s="44" t="s">
        <v>90</v>
      </c>
      <c r="C91" s="45" t="s">
        <v>16</v>
      </c>
      <c r="D91" s="46">
        <v>7</v>
      </c>
    </row>
    <row r="92" spans="1:4" ht="25.5">
      <c r="A92" s="12">
        <f t="shared" si="5"/>
        <v>68</v>
      </c>
      <c r="B92" s="44" t="s">
        <v>91</v>
      </c>
      <c r="C92" s="45" t="s">
        <v>24</v>
      </c>
      <c r="D92" s="46">
        <v>0.77</v>
      </c>
    </row>
    <row r="93" spans="1:4" ht="25.5">
      <c r="A93" s="12">
        <f t="shared" si="5"/>
        <v>69</v>
      </c>
      <c r="B93" s="44" t="s">
        <v>92</v>
      </c>
      <c r="C93" s="45" t="s">
        <v>24</v>
      </c>
      <c r="D93" s="46">
        <v>0.05</v>
      </c>
    </row>
    <row r="94" spans="1:4" ht="25.5">
      <c r="A94" s="12">
        <f t="shared" si="5"/>
        <v>70</v>
      </c>
      <c r="B94" s="44" t="s">
        <v>93</v>
      </c>
      <c r="C94" s="45" t="s">
        <v>24</v>
      </c>
      <c r="D94" s="50">
        <v>3.7999999999999999E-2</v>
      </c>
    </row>
    <row r="95" spans="1:4">
      <c r="A95" s="12">
        <f t="shared" si="5"/>
        <v>71</v>
      </c>
      <c r="B95" s="44" t="s">
        <v>94</v>
      </c>
      <c r="C95" s="45" t="s">
        <v>24</v>
      </c>
      <c r="D95" s="50">
        <v>3.7999999999999999E-2</v>
      </c>
    </row>
    <row r="96" spans="1:4">
      <c r="A96" s="12">
        <f t="shared" si="5"/>
        <v>72</v>
      </c>
      <c r="B96" s="44" t="s">
        <v>70</v>
      </c>
      <c r="C96" s="45" t="s">
        <v>55</v>
      </c>
      <c r="D96" s="51">
        <v>39.18</v>
      </c>
    </row>
    <row r="97" spans="1:4">
      <c r="A97" s="12">
        <f t="shared" si="5"/>
        <v>73</v>
      </c>
      <c r="B97" s="52" t="s">
        <v>71</v>
      </c>
      <c r="C97" s="45" t="s">
        <v>16</v>
      </c>
      <c r="D97" s="49">
        <v>3</v>
      </c>
    </row>
    <row r="98" spans="1:4">
      <c r="A98" s="12">
        <f t="shared" si="5"/>
        <v>74</v>
      </c>
      <c r="B98" s="52" t="s">
        <v>72</v>
      </c>
      <c r="C98" s="45" t="s">
        <v>16</v>
      </c>
      <c r="D98" s="49">
        <v>3</v>
      </c>
    </row>
    <row r="99" spans="1:4">
      <c r="A99" s="12">
        <f t="shared" si="5"/>
        <v>75</v>
      </c>
      <c r="B99" s="52" t="s">
        <v>95</v>
      </c>
      <c r="C99" s="45" t="s">
        <v>16</v>
      </c>
      <c r="D99" s="49">
        <v>3</v>
      </c>
    </row>
    <row r="100" spans="1:4" s="2" customFormat="1" ht="16.149999999999999" customHeight="1">
      <c r="A100" s="12">
        <f t="shared" si="5"/>
        <v>76</v>
      </c>
      <c r="B100" s="44" t="s">
        <v>96</v>
      </c>
      <c r="C100" s="53" t="s">
        <v>30</v>
      </c>
      <c r="D100" s="51">
        <v>0.5</v>
      </c>
    </row>
    <row r="101" spans="1:4" s="2" customFormat="1" ht="16.149999999999999" customHeight="1">
      <c r="A101" s="12">
        <f t="shared" si="5"/>
        <v>77</v>
      </c>
      <c r="B101" s="44" t="s">
        <v>97</v>
      </c>
      <c r="C101" s="53" t="s">
        <v>30</v>
      </c>
      <c r="D101" s="51">
        <v>0.5</v>
      </c>
    </row>
    <row r="102" spans="1:4" s="2" customFormat="1" ht="16.149999999999999" customHeight="1">
      <c r="A102" s="12">
        <f t="shared" si="5"/>
        <v>78</v>
      </c>
      <c r="B102" s="44" t="s">
        <v>98</v>
      </c>
      <c r="C102" s="53" t="s">
        <v>30</v>
      </c>
      <c r="D102" s="51">
        <v>0.6</v>
      </c>
    </row>
    <row r="103" spans="1:4">
      <c r="A103" s="12"/>
      <c r="B103" s="54" t="s">
        <v>99</v>
      </c>
      <c r="C103" s="22"/>
      <c r="D103" s="55"/>
    </row>
    <row r="104" spans="1:4">
      <c r="A104" s="12">
        <f>A102+1</f>
        <v>79</v>
      </c>
      <c r="B104" s="21" t="s">
        <v>100</v>
      </c>
      <c r="C104" s="22" t="s">
        <v>55</v>
      </c>
      <c r="D104" s="55">
        <v>2.5099999999999998</v>
      </c>
    </row>
    <row r="105" spans="1:4">
      <c r="A105" s="12">
        <f>A104+1</f>
        <v>80</v>
      </c>
      <c r="B105" s="21" t="s">
        <v>83</v>
      </c>
      <c r="C105" s="22" t="s">
        <v>55</v>
      </c>
      <c r="D105" s="55">
        <v>2.5099999999999998</v>
      </c>
    </row>
    <row r="106" spans="1:4">
      <c r="A106" s="12"/>
      <c r="B106" s="40" t="s">
        <v>101</v>
      </c>
      <c r="C106" s="41" t="s">
        <v>16</v>
      </c>
      <c r="D106" s="42">
        <v>1</v>
      </c>
    </row>
    <row r="107" spans="1:4" ht="25.5">
      <c r="A107" s="12">
        <f>A105+1</f>
        <v>81</v>
      </c>
      <c r="B107" s="44" t="s">
        <v>85</v>
      </c>
      <c r="C107" s="45" t="s">
        <v>21</v>
      </c>
      <c r="D107" s="46">
        <f>12+17.6+0.7</f>
        <v>30.3</v>
      </c>
    </row>
    <row r="108" spans="1:4" ht="25.5">
      <c r="A108" s="12">
        <f>A107+1</f>
        <v>82</v>
      </c>
      <c r="B108" s="44" t="s">
        <v>86</v>
      </c>
      <c r="C108" s="45" t="s">
        <v>21</v>
      </c>
      <c r="D108" s="46">
        <v>4.3</v>
      </c>
    </row>
    <row r="109" spans="1:4">
      <c r="A109" s="12">
        <f t="shared" ref="A109:A130" si="6">A108+1</f>
        <v>83</v>
      </c>
      <c r="B109" s="44" t="s">
        <v>102</v>
      </c>
      <c r="C109" s="45" t="s">
        <v>16</v>
      </c>
      <c r="D109" s="46">
        <v>4</v>
      </c>
    </row>
    <row r="110" spans="1:4">
      <c r="A110" s="12">
        <f t="shared" si="6"/>
        <v>84</v>
      </c>
      <c r="B110" s="44" t="s">
        <v>103</v>
      </c>
      <c r="C110" s="45" t="s">
        <v>16</v>
      </c>
      <c r="D110" s="46">
        <v>20</v>
      </c>
    </row>
    <row r="111" spans="1:4">
      <c r="A111" s="12">
        <f t="shared" si="6"/>
        <v>85</v>
      </c>
      <c r="B111" s="47" t="s">
        <v>60</v>
      </c>
      <c r="C111" s="48" t="s">
        <v>16</v>
      </c>
      <c r="D111" s="46">
        <v>16</v>
      </c>
    </row>
    <row r="112" spans="1:4">
      <c r="A112" s="12">
        <f t="shared" si="6"/>
        <v>86</v>
      </c>
      <c r="B112" s="47" t="s">
        <v>61</v>
      </c>
      <c r="C112" s="48" t="s">
        <v>16</v>
      </c>
      <c r="D112" s="49">
        <v>4</v>
      </c>
    </row>
    <row r="113" spans="1:4">
      <c r="A113" s="12">
        <f t="shared" si="6"/>
        <v>87</v>
      </c>
      <c r="B113" s="44" t="s">
        <v>89</v>
      </c>
      <c r="C113" s="45" t="s">
        <v>16</v>
      </c>
      <c r="D113" s="46">
        <v>4</v>
      </c>
    </row>
    <row r="114" spans="1:4">
      <c r="A114" s="12">
        <f t="shared" si="6"/>
        <v>88</v>
      </c>
      <c r="B114" s="44" t="s">
        <v>90</v>
      </c>
      <c r="C114" s="45" t="s">
        <v>16</v>
      </c>
      <c r="D114" s="46">
        <v>36</v>
      </c>
    </row>
    <row r="115" spans="1:4" ht="25.5">
      <c r="A115" s="12">
        <f t="shared" si="6"/>
        <v>89</v>
      </c>
      <c r="B115" s="44" t="s">
        <v>91</v>
      </c>
      <c r="C115" s="45" t="s">
        <v>24</v>
      </c>
      <c r="D115" s="46">
        <v>2.27</v>
      </c>
    </row>
    <row r="116" spans="1:4" ht="25.5">
      <c r="A116" s="12">
        <f t="shared" si="6"/>
        <v>90</v>
      </c>
      <c r="B116" s="44" t="s">
        <v>92</v>
      </c>
      <c r="C116" s="45" t="s">
        <v>24</v>
      </c>
      <c r="D116" s="46">
        <v>0.11</v>
      </c>
    </row>
    <row r="117" spans="1:4" ht="25.5">
      <c r="A117" s="12">
        <f t="shared" si="6"/>
        <v>91</v>
      </c>
      <c r="B117" s="44" t="s">
        <v>93</v>
      </c>
      <c r="C117" s="45" t="s">
        <v>24</v>
      </c>
      <c r="D117" s="50">
        <v>0.14000000000000001</v>
      </c>
    </row>
    <row r="118" spans="1:4">
      <c r="A118" s="12">
        <f t="shared" si="6"/>
        <v>92</v>
      </c>
      <c r="B118" s="44" t="s">
        <v>94</v>
      </c>
      <c r="C118" s="45" t="s">
        <v>24</v>
      </c>
      <c r="D118" s="50">
        <f>D117</f>
        <v>0.14000000000000001</v>
      </c>
    </row>
    <row r="119" spans="1:4">
      <c r="A119" s="12">
        <f t="shared" si="6"/>
        <v>93</v>
      </c>
      <c r="B119" s="44" t="s">
        <v>70</v>
      </c>
      <c r="C119" s="45" t="s">
        <v>55</v>
      </c>
      <c r="D119" s="51">
        <f>79.9+40</f>
        <v>119.9</v>
      </c>
    </row>
    <row r="120" spans="1:4">
      <c r="A120" s="12">
        <f t="shared" si="6"/>
        <v>94</v>
      </c>
      <c r="B120" s="52" t="s">
        <v>71</v>
      </c>
      <c r="C120" s="45" t="s">
        <v>16</v>
      </c>
      <c r="D120" s="49">
        <v>4</v>
      </c>
    </row>
    <row r="121" spans="1:4">
      <c r="A121" s="12">
        <f t="shared" si="6"/>
        <v>95</v>
      </c>
      <c r="B121" s="52" t="s">
        <v>72</v>
      </c>
      <c r="C121" s="45" t="s">
        <v>16</v>
      </c>
      <c r="D121" s="49">
        <v>4</v>
      </c>
    </row>
    <row r="122" spans="1:4">
      <c r="A122" s="12">
        <f t="shared" si="6"/>
        <v>96</v>
      </c>
      <c r="B122" s="52" t="s">
        <v>95</v>
      </c>
      <c r="C122" s="45" t="s">
        <v>16</v>
      </c>
      <c r="D122" s="49">
        <v>4</v>
      </c>
    </row>
    <row r="123" spans="1:4">
      <c r="A123" s="12">
        <f t="shared" si="6"/>
        <v>97</v>
      </c>
      <c r="B123" s="44" t="s">
        <v>96</v>
      </c>
      <c r="C123" s="53" t="s">
        <v>30</v>
      </c>
      <c r="D123" s="51">
        <v>0.5</v>
      </c>
    </row>
    <row r="124" spans="1:4">
      <c r="A124" s="12">
        <f t="shared" si="6"/>
        <v>98</v>
      </c>
      <c r="B124" s="44" t="s">
        <v>104</v>
      </c>
      <c r="C124" s="53" t="s">
        <v>30</v>
      </c>
      <c r="D124" s="51">
        <v>1</v>
      </c>
    </row>
    <row r="125" spans="1:4">
      <c r="A125" s="12">
        <f t="shared" si="6"/>
        <v>99</v>
      </c>
      <c r="B125" s="44" t="s">
        <v>105</v>
      </c>
      <c r="C125" s="53" t="s">
        <v>30</v>
      </c>
      <c r="D125" s="51">
        <v>0.5</v>
      </c>
    </row>
    <row r="126" spans="1:4">
      <c r="A126" s="12">
        <f t="shared" si="6"/>
        <v>100</v>
      </c>
      <c r="B126" s="56" t="s">
        <v>106</v>
      </c>
      <c r="C126" s="53" t="s">
        <v>16</v>
      </c>
      <c r="D126" s="51">
        <v>3</v>
      </c>
    </row>
    <row r="127" spans="1:4">
      <c r="A127" s="12">
        <f t="shared" si="6"/>
        <v>101</v>
      </c>
      <c r="B127" s="44" t="s">
        <v>107</v>
      </c>
      <c r="C127" s="53" t="s">
        <v>24</v>
      </c>
      <c r="D127" s="51">
        <f>4*25.89/1000*3</f>
        <v>0.31</v>
      </c>
    </row>
    <row r="128" spans="1:4">
      <c r="A128" s="12">
        <f t="shared" si="6"/>
        <v>102</v>
      </c>
      <c r="B128" s="44" t="s">
        <v>108</v>
      </c>
      <c r="C128" s="53" t="s">
        <v>24</v>
      </c>
      <c r="D128" s="51">
        <f>4*8.46/1000*3</f>
        <v>0.1</v>
      </c>
    </row>
    <row r="129" spans="1:4">
      <c r="A129" s="12">
        <f t="shared" si="6"/>
        <v>103</v>
      </c>
      <c r="B129" s="44" t="s">
        <v>109</v>
      </c>
      <c r="C129" s="53" t="s">
        <v>24</v>
      </c>
      <c r="D129" s="51">
        <f>37*0.651/1000*3</f>
        <v>7.0000000000000007E-2</v>
      </c>
    </row>
    <row r="130" spans="1:4">
      <c r="A130" s="12">
        <f t="shared" si="6"/>
        <v>104</v>
      </c>
      <c r="B130" s="44" t="s">
        <v>110</v>
      </c>
      <c r="C130" s="53" t="s">
        <v>21</v>
      </c>
      <c r="D130" s="51">
        <f>1.1*3</f>
        <v>3.3</v>
      </c>
    </row>
    <row r="131" spans="1:4">
      <c r="A131" s="12"/>
      <c r="B131" s="54" t="s">
        <v>99</v>
      </c>
      <c r="C131" s="22"/>
      <c r="D131" s="55"/>
    </row>
    <row r="132" spans="1:4">
      <c r="A132" s="12">
        <f>A130+1</f>
        <v>105</v>
      </c>
      <c r="B132" s="21" t="s">
        <v>100</v>
      </c>
      <c r="C132" s="22" t="s">
        <v>55</v>
      </c>
      <c r="D132" s="55">
        <v>7.52</v>
      </c>
    </row>
    <row r="133" spans="1:4">
      <c r="A133" s="12">
        <f>A132+1</f>
        <v>106</v>
      </c>
      <c r="B133" s="21" t="s">
        <v>83</v>
      </c>
      <c r="C133" s="22" t="s">
        <v>55</v>
      </c>
      <c r="D133" s="55">
        <v>7.52</v>
      </c>
    </row>
    <row r="134" spans="1:4">
      <c r="A134" s="12"/>
      <c r="B134" s="40" t="s">
        <v>111</v>
      </c>
      <c r="C134" s="57"/>
      <c r="D134" s="58"/>
    </row>
    <row r="135" spans="1:4" ht="25.5">
      <c r="A135" s="12">
        <f>A133+1</f>
        <v>107</v>
      </c>
      <c r="B135" s="43" t="s">
        <v>112</v>
      </c>
      <c r="C135" s="41" t="s">
        <v>16</v>
      </c>
      <c r="D135" s="42">
        <v>2</v>
      </c>
    </row>
    <row r="136" spans="1:4">
      <c r="A136" s="12">
        <f>A135+1</f>
        <v>108</v>
      </c>
      <c r="B136" s="43" t="s">
        <v>113</v>
      </c>
      <c r="C136" s="41" t="s">
        <v>16</v>
      </c>
      <c r="D136" s="42">
        <v>2</v>
      </c>
    </row>
    <row r="137" spans="1:4">
      <c r="A137" s="12">
        <f t="shared" ref="A137:A180" si="7">A136+1</f>
        <v>109</v>
      </c>
      <c r="B137" s="43" t="s">
        <v>114</v>
      </c>
      <c r="C137" s="41" t="s">
        <v>16</v>
      </c>
      <c r="D137" s="42">
        <v>2</v>
      </c>
    </row>
    <row r="138" spans="1:4">
      <c r="A138" s="12">
        <f t="shared" si="7"/>
        <v>110</v>
      </c>
      <c r="B138" s="43" t="s">
        <v>115</v>
      </c>
      <c r="C138" s="41" t="s">
        <v>16</v>
      </c>
      <c r="D138" s="42">
        <v>2</v>
      </c>
    </row>
    <row r="139" spans="1:4">
      <c r="A139" s="12">
        <f t="shared" si="7"/>
        <v>111</v>
      </c>
      <c r="B139" s="43" t="s">
        <v>116</v>
      </c>
      <c r="C139" s="41" t="s">
        <v>16</v>
      </c>
      <c r="D139" s="42">
        <v>3</v>
      </c>
    </row>
    <row r="140" spans="1:4">
      <c r="A140" s="12">
        <f t="shared" si="7"/>
        <v>112</v>
      </c>
      <c r="B140" s="43" t="s">
        <v>117</v>
      </c>
      <c r="C140" s="41" t="s">
        <v>16</v>
      </c>
      <c r="D140" s="42">
        <v>1</v>
      </c>
    </row>
    <row r="141" spans="1:4" ht="25.5">
      <c r="A141" s="12">
        <f t="shared" si="7"/>
        <v>113</v>
      </c>
      <c r="B141" s="43" t="s">
        <v>118</v>
      </c>
      <c r="C141" s="41" t="s">
        <v>16</v>
      </c>
      <c r="D141" s="42">
        <v>1</v>
      </c>
    </row>
    <row r="142" spans="1:4">
      <c r="A142" s="12">
        <f t="shared" si="7"/>
        <v>114</v>
      </c>
      <c r="B142" s="43" t="s">
        <v>119</v>
      </c>
      <c r="C142" s="41" t="s">
        <v>16</v>
      </c>
      <c r="D142" s="42">
        <v>1</v>
      </c>
    </row>
    <row r="143" spans="1:4">
      <c r="A143" s="12">
        <f t="shared" si="7"/>
        <v>115</v>
      </c>
      <c r="B143" s="43" t="s">
        <v>120</v>
      </c>
      <c r="C143" s="41" t="s">
        <v>16</v>
      </c>
      <c r="D143" s="42">
        <v>1</v>
      </c>
    </row>
    <row r="144" spans="1:4">
      <c r="A144" s="12">
        <f t="shared" si="7"/>
        <v>116</v>
      </c>
      <c r="B144" s="43" t="s">
        <v>121</v>
      </c>
      <c r="C144" s="41" t="s">
        <v>16</v>
      </c>
      <c r="D144" s="42">
        <v>2</v>
      </c>
    </row>
    <row r="145" spans="1:4">
      <c r="A145" s="12">
        <f t="shared" si="7"/>
        <v>117</v>
      </c>
      <c r="B145" s="43" t="s">
        <v>122</v>
      </c>
      <c r="C145" s="41" t="s">
        <v>16</v>
      </c>
      <c r="D145" s="42">
        <v>2</v>
      </c>
    </row>
    <row r="146" spans="1:4" ht="25.5">
      <c r="A146" s="12">
        <f t="shared" si="7"/>
        <v>118</v>
      </c>
      <c r="B146" s="43" t="s">
        <v>123</v>
      </c>
      <c r="C146" s="41" t="s">
        <v>16</v>
      </c>
      <c r="D146" s="42">
        <v>1</v>
      </c>
    </row>
    <row r="147" spans="1:4" ht="25.5">
      <c r="A147" s="12">
        <f t="shared" si="7"/>
        <v>119</v>
      </c>
      <c r="B147" s="43" t="s">
        <v>124</v>
      </c>
      <c r="C147" s="41" t="s">
        <v>16</v>
      </c>
      <c r="D147" s="42">
        <v>1</v>
      </c>
    </row>
    <row r="148" spans="1:4" ht="25.5">
      <c r="A148" s="12">
        <f t="shared" si="7"/>
        <v>120</v>
      </c>
      <c r="B148" s="43" t="s">
        <v>125</v>
      </c>
      <c r="C148" s="41" t="s">
        <v>16</v>
      </c>
      <c r="D148" s="42">
        <v>1</v>
      </c>
    </row>
    <row r="149" spans="1:4">
      <c r="A149" s="12">
        <f t="shared" si="7"/>
        <v>121</v>
      </c>
      <c r="B149" s="43" t="s">
        <v>126</v>
      </c>
      <c r="C149" s="41" t="s">
        <v>16</v>
      </c>
      <c r="D149" s="42">
        <v>2</v>
      </c>
    </row>
    <row r="150" spans="1:4">
      <c r="A150" s="12">
        <f t="shared" si="7"/>
        <v>122</v>
      </c>
      <c r="B150" s="43" t="s">
        <v>127</v>
      </c>
      <c r="C150" s="41" t="s">
        <v>16</v>
      </c>
      <c r="D150" s="42">
        <v>1</v>
      </c>
    </row>
    <row r="151" spans="1:4">
      <c r="A151" s="12">
        <f t="shared" si="7"/>
        <v>123</v>
      </c>
      <c r="B151" s="43" t="s">
        <v>128</v>
      </c>
      <c r="C151" s="41" t="s">
        <v>16</v>
      </c>
      <c r="D151" s="42">
        <v>2</v>
      </c>
    </row>
    <row r="152" spans="1:4" ht="25.5">
      <c r="A152" s="12">
        <f t="shared" si="7"/>
        <v>124</v>
      </c>
      <c r="B152" s="43" t="s">
        <v>129</v>
      </c>
      <c r="C152" s="41" t="s">
        <v>16</v>
      </c>
      <c r="D152" s="42">
        <v>1</v>
      </c>
    </row>
    <row r="153" spans="1:4">
      <c r="A153" s="12">
        <f t="shared" si="7"/>
        <v>125</v>
      </c>
      <c r="B153" s="43" t="s">
        <v>130</v>
      </c>
      <c r="C153" s="41" t="s">
        <v>16</v>
      </c>
      <c r="D153" s="42">
        <v>1</v>
      </c>
    </row>
    <row r="154" spans="1:4">
      <c r="A154" s="12">
        <f t="shared" si="7"/>
        <v>126</v>
      </c>
      <c r="B154" s="43" t="s">
        <v>131</v>
      </c>
      <c r="C154" s="41" t="s">
        <v>16</v>
      </c>
      <c r="D154" s="42">
        <v>2</v>
      </c>
    </row>
    <row r="155" spans="1:4">
      <c r="A155" s="12">
        <f t="shared" si="7"/>
        <v>127</v>
      </c>
      <c r="B155" s="43" t="s">
        <v>132</v>
      </c>
      <c r="C155" s="41" t="s">
        <v>16</v>
      </c>
      <c r="D155" s="42">
        <v>1</v>
      </c>
    </row>
    <row r="156" spans="1:4">
      <c r="A156" s="12">
        <f t="shared" si="7"/>
        <v>128</v>
      </c>
      <c r="B156" s="43" t="s">
        <v>133</v>
      </c>
      <c r="C156" s="41" t="s">
        <v>16</v>
      </c>
      <c r="D156" s="42">
        <v>1</v>
      </c>
    </row>
    <row r="157" spans="1:4">
      <c r="A157" s="12">
        <f t="shared" si="7"/>
        <v>129</v>
      </c>
      <c r="B157" s="43" t="s">
        <v>134</v>
      </c>
      <c r="C157" s="41" t="s">
        <v>16</v>
      </c>
      <c r="D157" s="42">
        <v>2</v>
      </c>
    </row>
    <row r="158" spans="1:4">
      <c r="A158" s="12">
        <f t="shared" si="7"/>
        <v>130</v>
      </c>
      <c r="B158" s="43" t="s">
        <v>135</v>
      </c>
      <c r="C158" s="41" t="s">
        <v>16</v>
      </c>
      <c r="D158" s="42">
        <v>1</v>
      </c>
    </row>
    <row r="159" spans="1:4">
      <c r="A159" s="12">
        <f t="shared" si="7"/>
        <v>131</v>
      </c>
      <c r="B159" s="78" t="s">
        <v>136</v>
      </c>
      <c r="C159" s="41" t="s">
        <v>16</v>
      </c>
      <c r="D159" s="42">
        <v>1</v>
      </c>
    </row>
    <row r="160" spans="1:4" ht="25.5">
      <c r="A160" s="12">
        <f t="shared" si="7"/>
        <v>132</v>
      </c>
      <c r="B160" s="44" t="s">
        <v>85</v>
      </c>
      <c r="C160" s="45" t="s">
        <v>21</v>
      </c>
      <c r="D160" s="46">
        <v>22.92</v>
      </c>
    </row>
    <row r="161" spans="1:4" ht="25.5">
      <c r="A161" s="12">
        <f t="shared" si="7"/>
        <v>133</v>
      </c>
      <c r="B161" s="44" t="s">
        <v>86</v>
      </c>
      <c r="C161" s="45" t="s">
        <v>21</v>
      </c>
      <c r="D161" s="46">
        <v>2.5</v>
      </c>
    </row>
    <row r="162" spans="1:4">
      <c r="A162" s="12">
        <f t="shared" si="7"/>
        <v>134</v>
      </c>
      <c r="B162" s="44" t="s">
        <v>88</v>
      </c>
      <c r="C162" s="45" t="s">
        <v>16</v>
      </c>
      <c r="D162" s="46">
        <v>1</v>
      </c>
    </row>
    <row r="163" spans="1:4">
      <c r="A163" s="12">
        <f t="shared" si="7"/>
        <v>135</v>
      </c>
      <c r="B163" s="44" t="s">
        <v>87</v>
      </c>
      <c r="C163" s="45" t="s">
        <v>16</v>
      </c>
      <c r="D163" s="46">
        <v>3</v>
      </c>
    </row>
    <row r="164" spans="1:4">
      <c r="A164" s="12">
        <f t="shared" si="7"/>
        <v>136</v>
      </c>
      <c r="B164" s="44" t="s">
        <v>102</v>
      </c>
      <c r="C164" s="45" t="s">
        <v>16</v>
      </c>
      <c r="D164" s="46">
        <v>3</v>
      </c>
    </row>
    <row r="165" spans="1:4">
      <c r="A165" s="12">
        <f t="shared" si="7"/>
        <v>137</v>
      </c>
      <c r="B165" s="44" t="s">
        <v>137</v>
      </c>
      <c r="C165" s="45" t="s">
        <v>16</v>
      </c>
      <c r="D165" s="46">
        <v>4</v>
      </c>
    </row>
    <row r="166" spans="1:4">
      <c r="A166" s="12">
        <f t="shared" si="7"/>
        <v>138</v>
      </c>
      <c r="B166" s="47" t="s">
        <v>60</v>
      </c>
      <c r="C166" s="48" t="s">
        <v>16</v>
      </c>
      <c r="D166" s="46">
        <v>16</v>
      </c>
    </row>
    <row r="167" spans="1:4">
      <c r="A167" s="12">
        <f t="shared" si="7"/>
        <v>139</v>
      </c>
      <c r="B167" s="47" t="s">
        <v>61</v>
      </c>
      <c r="C167" s="48" t="s">
        <v>16</v>
      </c>
      <c r="D167" s="49">
        <v>8</v>
      </c>
    </row>
    <row r="168" spans="1:4">
      <c r="A168" s="12">
        <f t="shared" si="7"/>
        <v>140</v>
      </c>
      <c r="B168" s="44" t="s">
        <v>89</v>
      </c>
      <c r="C168" s="45" t="s">
        <v>16</v>
      </c>
      <c r="D168" s="46">
        <v>4</v>
      </c>
    </row>
    <row r="169" spans="1:4">
      <c r="A169" s="12">
        <f t="shared" si="7"/>
        <v>141</v>
      </c>
      <c r="B169" s="44" t="s">
        <v>90</v>
      </c>
      <c r="C169" s="45" t="s">
        <v>16</v>
      </c>
      <c r="D169" s="46">
        <v>40</v>
      </c>
    </row>
    <row r="170" spans="1:4" ht="25.5">
      <c r="A170" s="12">
        <f t="shared" si="7"/>
        <v>142</v>
      </c>
      <c r="B170" s="44" t="s">
        <v>91</v>
      </c>
      <c r="C170" s="45" t="s">
        <v>24</v>
      </c>
      <c r="D170" s="46">
        <v>1.76</v>
      </c>
    </row>
    <row r="171" spans="1:4" ht="25.5">
      <c r="A171" s="12">
        <f t="shared" si="7"/>
        <v>143</v>
      </c>
      <c r="B171" s="44" t="s">
        <v>138</v>
      </c>
      <c r="C171" s="45" t="s">
        <v>24</v>
      </c>
      <c r="D171" s="46">
        <v>0.1</v>
      </c>
    </row>
    <row r="172" spans="1:4" ht="25.5">
      <c r="A172" s="12">
        <f t="shared" si="7"/>
        <v>144</v>
      </c>
      <c r="B172" s="44" t="s">
        <v>93</v>
      </c>
      <c r="C172" s="45" t="s">
        <v>24</v>
      </c>
      <c r="D172" s="46">
        <f>29.4*3.17/1000</f>
        <v>0.09</v>
      </c>
    </row>
    <row r="173" spans="1:4">
      <c r="A173" s="12">
        <f t="shared" si="7"/>
        <v>145</v>
      </c>
      <c r="B173" s="44" t="s">
        <v>94</v>
      </c>
      <c r="C173" s="45" t="s">
        <v>24</v>
      </c>
      <c r="D173" s="46">
        <f>D172</f>
        <v>0.09</v>
      </c>
    </row>
    <row r="174" spans="1:4">
      <c r="A174" s="12">
        <f t="shared" si="7"/>
        <v>146</v>
      </c>
      <c r="B174" s="44" t="s">
        <v>70</v>
      </c>
      <c r="C174" s="45" t="s">
        <v>55</v>
      </c>
      <c r="D174" s="51">
        <f>70.2+23</f>
        <v>93.2</v>
      </c>
    </row>
    <row r="175" spans="1:4">
      <c r="A175" s="12">
        <f t="shared" si="7"/>
        <v>147</v>
      </c>
      <c r="B175" s="52" t="s">
        <v>71</v>
      </c>
      <c r="C175" s="45" t="s">
        <v>16</v>
      </c>
      <c r="D175" s="49">
        <v>4</v>
      </c>
    </row>
    <row r="176" spans="1:4">
      <c r="A176" s="12">
        <f t="shared" si="7"/>
        <v>148</v>
      </c>
      <c r="B176" s="52" t="s">
        <v>72</v>
      </c>
      <c r="C176" s="45" t="s">
        <v>16</v>
      </c>
      <c r="D176" s="49">
        <v>4</v>
      </c>
    </row>
    <row r="177" spans="1:4">
      <c r="A177" s="12">
        <f t="shared" si="7"/>
        <v>149</v>
      </c>
      <c r="B177" s="52" t="s">
        <v>95</v>
      </c>
      <c r="C177" s="45" t="s">
        <v>16</v>
      </c>
      <c r="D177" s="49">
        <v>4</v>
      </c>
    </row>
    <row r="178" spans="1:4">
      <c r="A178" s="12">
        <f t="shared" si="7"/>
        <v>150</v>
      </c>
      <c r="B178" s="59" t="s">
        <v>139</v>
      </c>
      <c r="C178" s="60" t="s">
        <v>30</v>
      </c>
      <c r="D178" s="20">
        <v>1</v>
      </c>
    </row>
    <row r="179" spans="1:4">
      <c r="A179" s="12">
        <f t="shared" si="7"/>
        <v>151</v>
      </c>
      <c r="B179" s="59" t="s">
        <v>140</v>
      </c>
      <c r="C179" s="60" t="s">
        <v>30</v>
      </c>
      <c r="D179" s="20">
        <v>1</v>
      </c>
    </row>
    <row r="180" spans="1:4">
      <c r="A180" s="12">
        <f t="shared" si="7"/>
        <v>152</v>
      </c>
      <c r="B180" s="44" t="s">
        <v>141</v>
      </c>
      <c r="C180" s="53" t="s">
        <v>16</v>
      </c>
      <c r="D180" s="20">
        <v>2</v>
      </c>
    </row>
    <row r="181" spans="1:4">
      <c r="A181" s="12"/>
      <c r="B181" s="54" t="s">
        <v>99</v>
      </c>
      <c r="C181" s="22"/>
      <c r="D181" s="55"/>
    </row>
    <row r="182" spans="1:4">
      <c r="A182" s="12">
        <f>A180+1</f>
        <v>153</v>
      </c>
      <c r="B182" s="21" t="s">
        <v>100</v>
      </c>
      <c r="C182" s="22" t="s">
        <v>55</v>
      </c>
      <c r="D182" s="55">
        <v>10.02</v>
      </c>
    </row>
    <row r="183" spans="1:4">
      <c r="A183" s="12">
        <f>A182+1</f>
        <v>154</v>
      </c>
      <c r="B183" s="21" t="s">
        <v>83</v>
      </c>
      <c r="C183" s="22" t="s">
        <v>55</v>
      </c>
      <c r="D183" s="55">
        <v>10.02</v>
      </c>
    </row>
    <row r="184" spans="1:4">
      <c r="A184" s="61"/>
      <c r="B184" s="40" t="s">
        <v>142</v>
      </c>
      <c r="C184" s="40"/>
      <c r="D184" s="40"/>
    </row>
    <row r="185" spans="1:4" ht="27.6" customHeight="1">
      <c r="A185" s="62">
        <f>A183+1</f>
        <v>155</v>
      </c>
      <c r="B185" s="43" t="s">
        <v>143</v>
      </c>
      <c r="C185" s="53" t="s">
        <v>16</v>
      </c>
      <c r="D185" s="63">
        <v>1</v>
      </c>
    </row>
    <row r="186" spans="1:4">
      <c r="A186" s="62">
        <f>A185+1</f>
        <v>156</v>
      </c>
      <c r="B186" s="57" t="s">
        <v>113</v>
      </c>
      <c r="C186" s="53" t="s">
        <v>16</v>
      </c>
      <c r="D186" s="63">
        <v>1</v>
      </c>
    </row>
    <row r="187" spans="1:4">
      <c r="A187" s="62">
        <f t="shared" ref="A187:A218" si="8">A186+1</f>
        <v>157</v>
      </c>
      <c r="B187" s="57" t="s">
        <v>114</v>
      </c>
      <c r="C187" s="53" t="s">
        <v>16</v>
      </c>
      <c r="D187" s="63">
        <v>1</v>
      </c>
    </row>
    <row r="188" spans="1:4">
      <c r="A188" s="62">
        <f t="shared" si="8"/>
        <v>158</v>
      </c>
      <c r="B188" s="57" t="s">
        <v>115</v>
      </c>
      <c r="C188" s="53" t="s">
        <v>16</v>
      </c>
      <c r="D188" s="63">
        <v>1</v>
      </c>
    </row>
    <row r="189" spans="1:4">
      <c r="A189" s="62">
        <f t="shared" si="8"/>
        <v>159</v>
      </c>
      <c r="B189" s="57" t="s">
        <v>116</v>
      </c>
      <c r="C189" s="53" t="s">
        <v>16</v>
      </c>
      <c r="D189" s="63">
        <v>1</v>
      </c>
    </row>
    <row r="190" spans="1:4">
      <c r="A190" s="62">
        <f t="shared" si="8"/>
        <v>160</v>
      </c>
      <c r="B190" s="57" t="s">
        <v>144</v>
      </c>
      <c r="C190" s="53" t="s">
        <v>16</v>
      </c>
      <c r="D190" s="64">
        <v>2</v>
      </c>
    </row>
    <row r="191" spans="1:4">
      <c r="A191" s="62">
        <f t="shared" si="8"/>
        <v>161</v>
      </c>
      <c r="B191" s="57" t="s">
        <v>120</v>
      </c>
      <c r="C191" s="53" t="s">
        <v>16</v>
      </c>
      <c r="D191" s="64">
        <v>2</v>
      </c>
    </row>
    <row r="192" spans="1:4">
      <c r="A192" s="62">
        <f t="shared" si="8"/>
        <v>162</v>
      </c>
      <c r="B192" s="57" t="s">
        <v>118</v>
      </c>
      <c r="C192" s="53" t="s">
        <v>16</v>
      </c>
      <c r="D192" s="64">
        <v>2</v>
      </c>
    </row>
    <row r="193" spans="1:4">
      <c r="A193" s="62">
        <f t="shared" si="8"/>
        <v>163</v>
      </c>
      <c r="B193" s="57" t="s">
        <v>130</v>
      </c>
      <c r="C193" s="53" t="s">
        <v>16</v>
      </c>
      <c r="D193" s="64">
        <v>2</v>
      </c>
    </row>
    <row r="194" spans="1:4">
      <c r="A194" s="62">
        <f t="shared" si="8"/>
        <v>164</v>
      </c>
      <c r="B194" s="57" t="s">
        <v>132</v>
      </c>
      <c r="C194" s="53" t="s">
        <v>16</v>
      </c>
      <c r="D194" s="64">
        <v>2</v>
      </c>
    </row>
    <row r="195" spans="1:4">
      <c r="A195" s="62">
        <f t="shared" si="8"/>
        <v>165</v>
      </c>
      <c r="B195" s="57" t="s">
        <v>133</v>
      </c>
      <c r="C195" s="53" t="s">
        <v>16</v>
      </c>
      <c r="D195" s="64">
        <v>2</v>
      </c>
    </row>
    <row r="196" spans="1:4">
      <c r="A196" s="62">
        <f t="shared" si="8"/>
        <v>166</v>
      </c>
      <c r="B196" s="57" t="s">
        <v>145</v>
      </c>
      <c r="C196" s="53" t="s">
        <v>16</v>
      </c>
      <c r="D196" s="64">
        <v>2</v>
      </c>
    </row>
    <row r="197" spans="1:4">
      <c r="A197" s="62">
        <f t="shared" si="8"/>
        <v>167</v>
      </c>
      <c r="B197" s="57" t="s">
        <v>146</v>
      </c>
      <c r="C197" s="53" t="s">
        <v>16</v>
      </c>
      <c r="D197" s="64">
        <v>1</v>
      </c>
    </row>
    <row r="198" spans="1:4">
      <c r="A198" s="12">
        <f t="shared" si="8"/>
        <v>168</v>
      </c>
      <c r="B198" s="40" t="s">
        <v>147</v>
      </c>
      <c r="C198" s="41" t="s">
        <v>16</v>
      </c>
      <c r="D198" s="64">
        <v>1</v>
      </c>
    </row>
    <row r="199" spans="1:4" ht="25.5">
      <c r="A199" s="12">
        <f t="shared" si="8"/>
        <v>169</v>
      </c>
      <c r="B199" s="44" t="s">
        <v>85</v>
      </c>
      <c r="C199" s="45" t="s">
        <v>21</v>
      </c>
      <c r="D199" s="64">
        <v>20.84</v>
      </c>
    </row>
    <row r="200" spans="1:4" ht="25.5">
      <c r="A200" s="12">
        <f t="shared" si="8"/>
        <v>170</v>
      </c>
      <c r="B200" s="44" t="s">
        <v>86</v>
      </c>
      <c r="C200" s="45" t="s">
        <v>21</v>
      </c>
      <c r="D200" s="64">
        <v>1.8</v>
      </c>
    </row>
    <row r="201" spans="1:4">
      <c r="A201" s="12">
        <f t="shared" si="8"/>
        <v>171</v>
      </c>
      <c r="B201" s="44" t="s">
        <v>88</v>
      </c>
      <c r="C201" s="45" t="s">
        <v>16</v>
      </c>
      <c r="D201" s="64">
        <v>1</v>
      </c>
    </row>
    <row r="202" spans="1:4">
      <c r="A202" s="12">
        <f t="shared" si="8"/>
        <v>172</v>
      </c>
      <c r="B202" s="44" t="s">
        <v>87</v>
      </c>
      <c r="C202" s="45" t="s">
        <v>16</v>
      </c>
      <c r="D202" s="64">
        <v>2</v>
      </c>
    </row>
    <row r="203" spans="1:4">
      <c r="A203" s="12">
        <f t="shared" si="8"/>
        <v>173</v>
      </c>
      <c r="B203" s="44" t="s">
        <v>102</v>
      </c>
      <c r="C203" s="45" t="s">
        <v>16</v>
      </c>
      <c r="D203" s="64">
        <v>1</v>
      </c>
    </row>
    <row r="204" spans="1:4">
      <c r="A204" s="12">
        <f t="shared" si="8"/>
        <v>174</v>
      </c>
      <c r="B204" s="44" t="s">
        <v>137</v>
      </c>
      <c r="C204" s="45" t="s">
        <v>16</v>
      </c>
      <c r="D204" s="64">
        <v>2</v>
      </c>
    </row>
    <row r="205" spans="1:4">
      <c r="A205" s="12">
        <f t="shared" si="8"/>
        <v>175</v>
      </c>
      <c r="B205" s="47" t="s">
        <v>60</v>
      </c>
      <c r="C205" s="48" t="s">
        <v>16</v>
      </c>
      <c r="D205" s="64">
        <v>6</v>
      </c>
    </row>
    <row r="206" spans="1:4">
      <c r="A206" s="12">
        <f t="shared" si="8"/>
        <v>176</v>
      </c>
      <c r="B206" s="47" t="s">
        <v>61</v>
      </c>
      <c r="C206" s="48" t="s">
        <v>16</v>
      </c>
      <c r="D206" s="64">
        <v>2</v>
      </c>
    </row>
    <row r="207" spans="1:4">
      <c r="A207" s="12">
        <f t="shared" si="8"/>
        <v>177</v>
      </c>
      <c r="B207" s="44" t="s">
        <v>89</v>
      </c>
      <c r="C207" s="45" t="s">
        <v>16</v>
      </c>
      <c r="D207" s="64">
        <v>2</v>
      </c>
    </row>
    <row r="208" spans="1:4">
      <c r="A208" s="12">
        <f t="shared" si="8"/>
        <v>178</v>
      </c>
      <c r="B208" s="44" t="s">
        <v>90</v>
      </c>
      <c r="C208" s="45" t="s">
        <v>16</v>
      </c>
      <c r="D208" s="64">
        <v>24</v>
      </c>
    </row>
    <row r="209" spans="1:4" ht="25.5">
      <c r="A209" s="12">
        <f t="shared" si="8"/>
        <v>179</v>
      </c>
      <c r="B209" s="44" t="s">
        <v>91</v>
      </c>
      <c r="C209" s="45" t="s">
        <v>24</v>
      </c>
      <c r="D209" s="64">
        <v>1.65</v>
      </c>
    </row>
    <row r="210" spans="1:4" ht="25.5">
      <c r="A210" s="12">
        <f t="shared" si="8"/>
        <v>180</v>
      </c>
      <c r="B210" s="44" t="s">
        <v>138</v>
      </c>
      <c r="C210" s="45" t="s">
        <v>24</v>
      </c>
      <c r="D210" s="64">
        <v>0.11</v>
      </c>
    </row>
    <row r="211" spans="1:4" ht="25.5">
      <c r="A211" s="12">
        <f t="shared" si="8"/>
        <v>181</v>
      </c>
      <c r="B211" s="44" t="s">
        <v>93</v>
      </c>
      <c r="C211" s="45" t="s">
        <v>24</v>
      </c>
      <c r="D211" s="58">
        <f>20.2*3.17/1000</f>
        <v>0.06</v>
      </c>
    </row>
    <row r="212" spans="1:4">
      <c r="A212" s="12">
        <f t="shared" si="8"/>
        <v>182</v>
      </c>
      <c r="B212" s="44" t="s">
        <v>94</v>
      </c>
      <c r="C212" s="45" t="s">
        <v>24</v>
      </c>
      <c r="D212" s="58">
        <f>D211</f>
        <v>0.06</v>
      </c>
    </row>
    <row r="213" spans="1:4">
      <c r="A213" s="12">
        <f t="shared" si="8"/>
        <v>183</v>
      </c>
      <c r="B213" s="44" t="s">
        <v>70</v>
      </c>
      <c r="C213" s="45" t="s">
        <v>55</v>
      </c>
      <c r="D213" s="64">
        <f>72.5+16.6</f>
        <v>89.1</v>
      </c>
    </row>
    <row r="214" spans="1:4">
      <c r="A214" s="12">
        <f t="shared" si="8"/>
        <v>184</v>
      </c>
      <c r="B214" s="52" t="s">
        <v>71</v>
      </c>
      <c r="C214" s="45" t="s">
        <v>16</v>
      </c>
      <c r="D214" s="64">
        <v>2</v>
      </c>
    </row>
    <row r="215" spans="1:4">
      <c r="A215" s="12">
        <f t="shared" si="8"/>
        <v>185</v>
      </c>
      <c r="B215" s="52" t="s">
        <v>72</v>
      </c>
      <c r="C215" s="45" t="s">
        <v>16</v>
      </c>
      <c r="D215" s="64">
        <v>2</v>
      </c>
    </row>
    <row r="216" spans="1:4">
      <c r="A216" s="12">
        <f t="shared" si="8"/>
        <v>186</v>
      </c>
      <c r="B216" s="52" t="s">
        <v>95</v>
      </c>
      <c r="C216" s="45" t="s">
        <v>16</v>
      </c>
      <c r="D216" s="64">
        <v>2</v>
      </c>
    </row>
    <row r="217" spans="1:4">
      <c r="A217" s="12">
        <f t="shared" si="8"/>
        <v>187</v>
      </c>
      <c r="B217" s="59" t="s">
        <v>139</v>
      </c>
      <c r="C217" s="60" t="s">
        <v>30</v>
      </c>
      <c r="D217" s="64">
        <v>1</v>
      </c>
    </row>
    <row r="218" spans="1:4">
      <c r="A218" s="12">
        <f t="shared" si="8"/>
        <v>188</v>
      </c>
      <c r="B218" s="44" t="s">
        <v>141</v>
      </c>
      <c r="C218" s="53" t="s">
        <v>16</v>
      </c>
      <c r="D218" s="64">
        <v>1</v>
      </c>
    </row>
    <row r="219" spans="1:4">
      <c r="A219" s="12"/>
      <c r="B219" s="54" t="s">
        <v>99</v>
      </c>
      <c r="C219" s="22"/>
      <c r="D219" s="64"/>
    </row>
    <row r="220" spans="1:4">
      <c r="A220" s="12">
        <f>A218+1</f>
        <v>189</v>
      </c>
      <c r="B220" s="21" t="s">
        <v>100</v>
      </c>
      <c r="C220" s="22" t="s">
        <v>55</v>
      </c>
      <c r="D220" s="64">
        <v>5.01</v>
      </c>
    </row>
    <row r="221" spans="1:4">
      <c r="A221" s="12">
        <f>A220+1</f>
        <v>190</v>
      </c>
      <c r="B221" s="21" t="s">
        <v>83</v>
      </c>
      <c r="C221" s="22" t="s">
        <v>55</v>
      </c>
      <c r="D221" s="64">
        <v>5.01</v>
      </c>
    </row>
    <row r="222" spans="1:4">
      <c r="A222" s="62"/>
      <c r="B222" s="40" t="s">
        <v>142</v>
      </c>
      <c r="C222" s="40"/>
      <c r="D222" s="64"/>
    </row>
    <row r="223" spans="1:4">
      <c r="A223" s="64">
        <f>A221+1</f>
        <v>191</v>
      </c>
      <c r="B223" s="57" t="s">
        <v>148</v>
      </c>
      <c r="C223" s="53" t="s">
        <v>16</v>
      </c>
      <c r="D223" s="64">
        <v>1</v>
      </c>
    </row>
    <row r="224" spans="1:4">
      <c r="A224" s="64">
        <f>A223+1</f>
        <v>192</v>
      </c>
      <c r="B224" s="57" t="s">
        <v>149</v>
      </c>
      <c r="C224" s="53" t="s">
        <v>16</v>
      </c>
      <c r="D224" s="64">
        <v>2</v>
      </c>
    </row>
    <row r="225" spans="1:4">
      <c r="A225" s="64">
        <f t="shared" ref="A225:A259" si="9">A224+1</f>
        <v>193</v>
      </c>
      <c r="B225" s="57" t="s">
        <v>150</v>
      </c>
      <c r="C225" s="53" t="s">
        <v>16</v>
      </c>
      <c r="D225" s="64">
        <v>2</v>
      </c>
    </row>
    <row r="226" spans="1:4">
      <c r="A226" s="64">
        <f t="shared" si="9"/>
        <v>194</v>
      </c>
      <c r="B226" s="57" t="s">
        <v>151</v>
      </c>
      <c r="C226" s="53" t="s">
        <v>16</v>
      </c>
      <c r="D226" s="64">
        <v>1</v>
      </c>
    </row>
    <row r="227" spans="1:4" ht="15">
      <c r="A227" s="64">
        <f t="shared" si="9"/>
        <v>195</v>
      </c>
      <c r="B227" s="65" t="s">
        <v>152</v>
      </c>
      <c r="C227" s="53" t="s">
        <v>16</v>
      </c>
      <c r="D227" s="64">
        <v>1</v>
      </c>
    </row>
    <row r="228" spans="1:4">
      <c r="A228" s="64">
        <f t="shared" si="9"/>
        <v>196</v>
      </c>
      <c r="B228" s="57" t="s">
        <v>153</v>
      </c>
      <c r="C228" s="53" t="s">
        <v>16</v>
      </c>
      <c r="D228" s="64">
        <v>1</v>
      </c>
    </row>
    <row r="229" spans="1:4">
      <c r="A229" s="64">
        <f t="shared" si="9"/>
        <v>197</v>
      </c>
      <c r="B229" s="57" t="s">
        <v>154</v>
      </c>
      <c r="C229" s="53" t="s">
        <v>16</v>
      </c>
      <c r="D229" s="64">
        <v>5</v>
      </c>
    </row>
    <row r="230" spans="1:4">
      <c r="A230" s="64">
        <f t="shared" si="9"/>
        <v>198</v>
      </c>
      <c r="B230" s="57" t="s">
        <v>130</v>
      </c>
      <c r="C230" s="53" t="s">
        <v>16</v>
      </c>
      <c r="D230" s="64">
        <v>2</v>
      </c>
    </row>
    <row r="231" spans="1:4">
      <c r="A231" s="64">
        <f t="shared" si="9"/>
        <v>199</v>
      </c>
      <c r="B231" s="57" t="s">
        <v>133</v>
      </c>
      <c r="C231" s="53" t="s">
        <v>16</v>
      </c>
      <c r="D231" s="64">
        <v>2</v>
      </c>
    </row>
    <row r="232" spans="1:4">
      <c r="A232" s="64">
        <f t="shared" si="9"/>
        <v>200</v>
      </c>
      <c r="B232" s="57" t="s">
        <v>155</v>
      </c>
      <c r="C232" s="53" t="s">
        <v>16</v>
      </c>
      <c r="D232" s="64">
        <v>1</v>
      </c>
    </row>
    <row r="233" spans="1:4">
      <c r="A233" s="64">
        <f t="shared" si="9"/>
        <v>201</v>
      </c>
      <c r="B233" s="40" t="s">
        <v>156</v>
      </c>
      <c r="C233" s="41" t="s">
        <v>16</v>
      </c>
      <c r="D233" s="64">
        <v>1</v>
      </c>
    </row>
    <row r="234" spans="1:4" ht="25.5">
      <c r="A234" s="64">
        <f t="shared" si="9"/>
        <v>202</v>
      </c>
      <c r="B234" s="44" t="s">
        <v>85</v>
      </c>
      <c r="C234" s="45" t="s">
        <v>21</v>
      </c>
      <c r="D234" s="64">
        <v>58</v>
      </c>
    </row>
    <row r="235" spans="1:4" ht="25.5">
      <c r="A235" s="64">
        <f t="shared" si="9"/>
        <v>203</v>
      </c>
      <c r="B235" s="44" t="s">
        <v>86</v>
      </c>
      <c r="C235" s="45" t="s">
        <v>21</v>
      </c>
      <c r="D235" s="64">
        <v>3.8</v>
      </c>
    </row>
    <row r="236" spans="1:4">
      <c r="A236" s="64">
        <f t="shared" si="9"/>
        <v>204</v>
      </c>
      <c r="B236" s="44" t="s">
        <v>157</v>
      </c>
      <c r="C236" s="45" t="s">
        <v>16</v>
      </c>
      <c r="D236" s="64">
        <v>2</v>
      </c>
    </row>
    <row r="237" spans="1:4">
      <c r="A237" s="64">
        <f t="shared" si="9"/>
        <v>205</v>
      </c>
      <c r="B237" s="44" t="s">
        <v>102</v>
      </c>
      <c r="C237" s="45" t="s">
        <v>16</v>
      </c>
      <c r="D237" s="64">
        <v>2</v>
      </c>
    </row>
    <row r="238" spans="1:4">
      <c r="A238" s="64">
        <f t="shared" si="9"/>
        <v>206</v>
      </c>
      <c r="B238" s="44" t="s">
        <v>158</v>
      </c>
      <c r="C238" s="45" t="s">
        <v>16</v>
      </c>
      <c r="D238" s="64">
        <v>1</v>
      </c>
    </row>
    <row r="239" spans="1:4">
      <c r="A239" s="64">
        <f t="shared" si="9"/>
        <v>207</v>
      </c>
      <c r="B239" s="44" t="s">
        <v>137</v>
      </c>
      <c r="C239" s="45" t="s">
        <v>16</v>
      </c>
      <c r="D239" s="64">
        <v>6</v>
      </c>
    </row>
    <row r="240" spans="1:4">
      <c r="A240" s="64">
        <f t="shared" si="9"/>
        <v>208</v>
      </c>
      <c r="B240" s="44" t="s">
        <v>159</v>
      </c>
      <c r="C240" s="45"/>
      <c r="D240" s="64">
        <v>5</v>
      </c>
    </row>
    <row r="241" spans="1:4">
      <c r="A241" s="64">
        <f t="shared" si="9"/>
        <v>209</v>
      </c>
      <c r="B241" s="47" t="s">
        <v>60</v>
      </c>
      <c r="C241" s="48" t="s">
        <v>16</v>
      </c>
      <c r="D241" s="64">
        <v>22</v>
      </c>
    </row>
    <row r="242" spans="1:4">
      <c r="A242" s="64">
        <f t="shared" si="9"/>
        <v>210</v>
      </c>
      <c r="B242" s="47" t="s">
        <v>61</v>
      </c>
      <c r="C242" s="48" t="s">
        <v>16</v>
      </c>
      <c r="D242" s="64">
        <v>11</v>
      </c>
    </row>
    <row r="243" spans="1:4">
      <c r="A243" s="64">
        <f t="shared" si="9"/>
        <v>211</v>
      </c>
      <c r="B243" s="44" t="s">
        <v>89</v>
      </c>
      <c r="C243" s="45" t="s">
        <v>16</v>
      </c>
      <c r="D243" s="64">
        <v>7</v>
      </c>
    </row>
    <row r="244" spans="1:4">
      <c r="A244" s="64">
        <f t="shared" si="9"/>
        <v>212</v>
      </c>
      <c r="B244" s="44" t="s">
        <v>90</v>
      </c>
      <c r="C244" s="45" t="s">
        <v>16</v>
      </c>
      <c r="D244" s="64">
        <v>43</v>
      </c>
    </row>
    <row r="245" spans="1:4">
      <c r="A245" s="64">
        <f t="shared" si="9"/>
        <v>213</v>
      </c>
      <c r="B245" s="44" t="s">
        <v>160</v>
      </c>
      <c r="C245" s="45" t="s">
        <v>16</v>
      </c>
      <c r="D245" s="64">
        <v>4</v>
      </c>
    </row>
    <row r="246" spans="1:4" ht="25.5">
      <c r="A246" s="64">
        <f t="shared" si="9"/>
        <v>214</v>
      </c>
      <c r="B246" s="44" t="s">
        <v>161</v>
      </c>
      <c r="C246" s="45" t="s">
        <v>16</v>
      </c>
      <c r="D246" s="64">
        <f>10*4</f>
        <v>40</v>
      </c>
    </row>
    <row r="247" spans="1:4">
      <c r="A247" s="64">
        <f t="shared" si="9"/>
        <v>215</v>
      </c>
      <c r="B247" s="44" t="s">
        <v>162</v>
      </c>
      <c r="C247" s="45" t="s">
        <v>24</v>
      </c>
      <c r="D247" s="58">
        <f>75.83*4/1000</f>
        <v>0.3</v>
      </c>
    </row>
    <row r="248" spans="1:4" ht="19.899999999999999" customHeight="1">
      <c r="A248" s="64">
        <f t="shared" si="9"/>
        <v>216</v>
      </c>
      <c r="B248" s="44" t="s">
        <v>91</v>
      </c>
      <c r="C248" s="45" t="s">
        <v>24</v>
      </c>
      <c r="D248" s="64">
        <v>3.28</v>
      </c>
    </row>
    <row r="249" spans="1:4" ht="19.899999999999999" customHeight="1">
      <c r="A249" s="64">
        <f t="shared" si="9"/>
        <v>217</v>
      </c>
      <c r="B249" s="44" t="s">
        <v>138</v>
      </c>
      <c r="C249" s="45" t="s">
        <v>24</v>
      </c>
      <c r="D249" s="64">
        <v>0.14000000000000001</v>
      </c>
    </row>
    <row r="250" spans="1:4" ht="25.5">
      <c r="A250" s="64">
        <f t="shared" si="9"/>
        <v>218</v>
      </c>
      <c r="B250" s="44" t="s">
        <v>93</v>
      </c>
      <c r="C250" s="45" t="s">
        <v>24</v>
      </c>
      <c r="D250" s="58">
        <f>41.5*3.17/1000</f>
        <v>0.13</v>
      </c>
    </row>
    <row r="251" spans="1:4">
      <c r="A251" s="64">
        <f t="shared" si="9"/>
        <v>219</v>
      </c>
      <c r="B251" s="44" t="s">
        <v>94</v>
      </c>
      <c r="C251" s="45" t="s">
        <v>24</v>
      </c>
      <c r="D251" s="58">
        <f>D250</f>
        <v>0.13</v>
      </c>
    </row>
    <row r="252" spans="1:4">
      <c r="A252" s="64">
        <f t="shared" si="9"/>
        <v>220</v>
      </c>
      <c r="B252" s="44" t="s">
        <v>70</v>
      </c>
      <c r="C252" s="45" t="s">
        <v>55</v>
      </c>
      <c r="D252" s="64">
        <f>92.8+35.4</f>
        <v>128.19999999999999</v>
      </c>
    </row>
    <row r="253" spans="1:4">
      <c r="A253" s="64">
        <f t="shared" si="9"/>
        <v>221</v>
      </c>
      <c r="B253" s="52" t="s">
        <v>71</v>
      </c>
      <c r="C253" s="45" t="s">
        <v>16</v>
      </c>
      <c r="D253" s="64">
        <v>3</v>
      </c>
    </row>
    <row r="254" spans="1:4">
      <c r="A254" s="64">
        <f t="shared" si="9"/>
        <v>222</v>
      </c>
      <c r="B254" s="52" t="s">
        <v>72</v>
      </c>
      <c r="C254" s="45" t="s">
        <v>16</v>
      </c>
      <c r="D254" s="64">
        <v>3</v>
      </c>
    </row>
    <row r="255" spans="1:4">
      <c r="A255" s="64">
        <f t="shared" si="9"/>
        <v>223</v>
      </c>
      <c r="B255" s="52" t="s">
        <v>95</v>
      </c>
      <c r="C255" s="45" t="s">
        <v>16</v>
      </c>
      <c r="D255" s="64">
        <v>3</v>
      </c>
    </row>
    <row r="256" spans="1:4">
      <c r="A256" s="64">
        <f t="shared" si="9"/>
        <v>224</v>
      </c>
      <c r="B256" s="59" t="s">
        <v>163</v>
      </c>
      <c r="C256" s="60" t="s">
        <v>30</v>
      </c>
      <c r="D256" s="64">
        <v>1</v>
      </c>
    </row>
    <row r="257" spans="1:4">
      <c r="A257" s="64">
        <f t="shared" si="9"/>
        <v>225</v>
      </c>
      <c r="B257" s="59" t="s">
        <v>164</v>
      </c>
      <c r="C257" s="60" t="s">
        <v>30</v>
      </c>
      <c r="D257" s="64">
        <v>0.5</v>
      </c>
    </row>
    <row r="258" spans="1:4">
      <c r="A258" s="64">
        <f t="shared" si="9"/>
        <v>226</v>
      </c>
      <c r="B258" s="44" t="s">
        <v>165</v>
      </c>
      <c r="C258" s="53" t="s">
        <v>16</v>
      </c>
      <c r="D258" s="64">
        <v>2</v>
      </c>
    </row>
    <row r="259" spans="1:4">
      <c r="A259" s="64">
        <f t="shared" si="9"/>
        <v>227</v>
      </c>
      <c r="B259" s="44" t="s">
        <v>166</v>
      </c>
      <c r="C259" s="53" t="s">
        <v>16</v>
      </c>
      <c r="D259" s="64">
        <v>2</v>
      </c>
    </row>
    <row r="260" spans="1:4">
      <c r="A260" s="64"/>
      <c r="B260" s="54" t="s">
        <v>99</v>
      </c>
      <c r="C260" s="22"/>
      <c r="D260" s="64"/>
    </row>
    <row r="261" spans="1:4">
      <c r="A261" s="64">
        <f>A259+1</f>
        <v>228</v>
      </c>
      <c r="B261" s="21" t="s">
        <v>100</v>
      </c>
      <c r="C261" s="22" t="s">
        <v>55</v>
      </c>
      <c r="D261" s="64">
        <f>17.54</f>
        <v>17.54</v>
      </c>
    </row>
    <row r="262" spans="1:4">
      <c r="A262" s="64">
        <f>A261+1</f>
        <v>229</v>
      </c>
      <c r="B262" s="21" t="s">
        <v>83</v>
      </c>
      <c r="C262" s="22" t="s">
        <v>55</v>
      </c>
      <c r="D262" s="64">
        <v>17.54</v>
      </c>
    </row>
    <row r="263" spans="1:4">
      <c r="A263" s="64"/>
      <c r="B263" s="40" t="s">
        <v>167</v>
      </c>
      <c r="C263" s="40"/>
      <c r="D263" s="64"/>
    </row>
    <row r="264" spans="1:4" ht="25.5">
      <c r="A264" s="64">
        <f>A262+1</f>
        <v>230</v>
      </c>
      <c r="B264" s="66" t="s">
        <v>168</v>
      </c>
      <c r="C264" s="53" t="s">
        <v>16</v>
      </c>
      <c r="D264" s="64">
        <v>2</v>
      </c>
    </row>
    <row r="265" spans="1:4" ht="25.5">
      <c r="A265" s="64">
        <f>A264+1</f>
        <v>231</v>
      </c>
      <c r="B265" s="66" t="s">
        <v>169</v>
      </c>
      <c r="C265" s="53" t="s">
        <v>16</v>
      </c>
      <c r="D265" s="64">
        <v>2</v>
      </c>
    </row>
    <row r="266" spans="1:4" ht="25.5">
      <c r="A266" s="64">
        <f t="shared" ref="A266:A287" si="10">A265+1</f>
        <v>232</v>
      </c>
      <c r="B266" s="66" t="s">
        <v>170</v>
      </c>
      <c r="C266" s="53" t="s">
        <v>16</v>
      </c>
      <c r="D266" s="64">
        <v>2</v>
      </c>
    </row>
    <row r="267" spans="1:4">
      <c r="A267" s="64">
        <f t="shared" si="10"/>
        <v>233</v>
      </c>
      <c r="B267" s="66" t="s">
        <v>171</v>
      </c>
      <c r="C267" s="53" t="s">
        <v>16</v>
      </c>
      <c r="D267" s="64">
        <v>2</v>
      </c>
    </row>
    <row r="268" spans="1:4">
      <c r="A268" s="64">
        <f t="shared" si="10"/>
        <v>234</v>
      </c>
      <c r="B268" s="66" t="s">
        <v>172</v>
      </c>
      <c r="C268" s="53" t="s">
        <v>16</v>
      </c>
      <c r="D268" s="64">
        <v>2</v>
      </c>
    </row>
    <row r="269" spans="1:4">
      <c r="A269" s="64">
        <f t="shared" si="10"/>
        <v>235</v>
      </c>
      <c r="B269" s="67" t="s">
        <v>173</v>
      </c>
      <c r="C269" s="53" t="s">
        <v>16</v>
      </c>
      <c r="D269" s="64">
        <v>1</v>
      </c>
    </row>
    <row r="270" spans="1:4" ht="25.5">
      <c r="A270" s="64">
        <f t="shared" si="10"/>
        <v>236</v>
      </c>
      <c r="B270" s="44" t="s">
        <v>85</v>
      </c>
      <c r="C270" s="45" t="s">
        <v>21</v>
      </c>
      <c r="D270" s="64">
        <v>15.8</v>
      </c>
    </row>
    <row r="271" spans="1:4" ht="25.5">
      <c r="A271" s="64">
        <f t="shared" si="10"/>
        <v>237</v>
      </c>
      <c r="B271" s="44" t="s">
        <v>86</v>
      </c>
      <c r="C271" s="45" t="s">
        <v>21</v>
      </c>
      <c r="D271" s="64">
        <v>1.4</v>
      </c>
    </row>
    <row r="272" spans="1:4">
      <c r="A272" s="64">
        <f t="shared" si="10"/>
        <v>238</v>
      </c>
      <c r="B272" s="44" t="s">
        <v>102</v>
      </c>
      <c r="C272" s="45" t="s">
        <v>16</v>
      </c>
      <c r="D272" s="64">
        <v>2</v>
      </c>
    </row>
    <row r="273" spans="1:4">
      <c r="A273" s="64">
        <f t="shared" si="10"/>
        <v>239</v>
      </c>
      <c r="B273" s="44" t="s">
        <v>137</v>
      </c>
      <c r="C273" s="45" t="s">
        <v>16</v>
      </c>
      <c r="D273" s="64">
        <v>4</v>
      </c>
    </row>
    <row r="274" spans="1:4">
      <c r="A274" s="64">
        <f t="shared" si="10"/>
        <v>240</v>
      </c>
      <c r="B274" s="47" t="s">
        <v>60</v>
      </c>
      <c r="C274" s="48" t="s">
        <v>16</v>
      </c>
      <c r="D274" s="64">
        <v>2</v>
      </c>
    </row>
    <row r="275" spans="1:4">
      <c r="A275" s="64">
        <f t="shared" si="10"/>
        <v>241</v>
      </c>
      <c r="B275" s="47" t="s">
        <v>61</v>
      </c>
      <c r="C275" s="48" t="s">
        <v>16</v>
      </c>
      <c r="D275" s="64">
        <v>6</v>
      </c>
    </row>
    <row r="276" spans="1:4">
      <c r="A276" s="64">
        <f t="shared" si="10"/>
        <v>242</v>
      </c>
      <c r="B276" s="44" t="s">
        <v>89</v>
      </c>
      <c r="C276" s="45" t="s">
        <v>16</v>
      </c>
      <c r="D276" s="64">
        <v>2</v>
      </c>
    </row>
    <row r="277" spans="1:4">
      <c r="A277" s="64">
        <f t="shared" si="10"/>
        <v>243</v>
      </c>
      <c r="B277" s="44" t="s">
        <v>90</v>
      </c>
      <c r="C277" s="45" t="s">
        <v>16</v>
      </c>
      <c r="D277" s="64">
        <v>26</v>
      </c>
    </row>
    <row r="278" spans="1:4" ht="23.25" customHeight="1">
      <c r="A278" s="64">
        <f t="shared" si="10"/>
        <v>244</v>
      </c>
      <c r="B278" s="44" t="s">
        <v>91</v>
      </c>
      <c r="C278" s="45" t="s">
        <v>24</v>
      </c>
      <c r="D278" s="64">
        <v>1.32</v>
      </c>
    </row>
    <row r="279" spans="1:4" ht="16.899999999999999" customHeight="1">
      <c r="A279" s="64">
        <f t="shared" si="10"/>
        <v>245</v>
      </c>
      <c r="B279" s="44" t="s">
        <v>138</v>
      </c>
      <c r="C279" s="45" t="s">
        <v>24</v>
      </c>
      <c r="D279" s="64">
        <v>0.08</v>
      </c>
    </row>
    <row r="280" spans="1:4" ht="25.5">
      <c r="A280" s="64">
        <f t="shared" si="10"/>
        <v>246</v>
      </c>
      <c r="B280" s="44" t="s">
        <v>93</v>
      </c>
      <c r="C280" s="45" t="s">
        <v>24</v>
      </c>
      <c r="D280" s="64">
        <v>0.05</v>
      </c>
    </row>
    <row r="281" spans="1:4">
      <c r="A281" s="64">
        <f t="shared" si="10"/>
        <v>247</v>
      </c>
      <c r="B281" s="44" t="s">
        <v>94</v>
      </c>
      <c r="C281" s="45" t="s">
        <v>24</v>
      </c>
      <c r="D281" s="64">
        <f>D280</f>
        <v>0.05</v>
      </c>
    </row>
    <row r="282" spans="1:4">
      <c r="A282" s="64">
        <f t="shared" si="10"/>
        <v>248</v>
      </c>
      <c r="B282" s="44" t="s">
        <v>70</v>
      </c>
      <c r="C282" s="45" t="s">
        <v>55</v>
      </c>
      <c r="D282" s="64">
        <v>115.8</v>
      </c>
    </row>
    <row r="283" spans="1:4">
      <c r="A283" s="64">
        <f t="shared" si="10"/>
        <v>249</v>
      </c>
      <c r="B283" s="52" t="s">
        <v>71</v>
      </c>
      <c r="C283" s="45" t="s">
        <v>16</v>
      </c>
      <c r="D283" s="64">
        <v>2</v>
      </c>
    </row>
    <row r="284" spans="1:4">
      <c r="A284" s="64">
        <f t="shared" si="10"/>
        <v>250</v>
      </c>
      <c r="B284" s="52" t="s">
        <v>72</v>
      </c>
      <c r="C284" s="45" t="s">
        <v>16</v>
      </c>
      <c r="D284" s="64">
        <v>2</v>
      </c>
    </row>
    <row r="285" spans="1:4">
      <c r="A285" s="64">
        <f t="shared" si="10"/>
        <v>251</v>
      </c>
      <c r="B285" s="52" t="s">
        <v>95</v>
      </c>
      <c r="C285" s="45" t="s">
        <v>16</v>
      </c>
      <c r="D285" s="64">
        <v>2</v>
      </c>
    </row>
    <row r="286" spans="1:4">
      <c r="A286" s="64">
        <f t="shared" si="10"/>
        <v>252</v>
      </c>
      <c r="B286" s="59" t="s">
        <v>174</v>
      </c>
      <c r="C286" s="60" t="s">
        <v>30</v>
      </c>
      <c r="D286" s="64">
        <v>1</v>
      </c>
    </row>
    <row r="287" spans="1:4">
      <c r="A287" s="64">
        <f t="shared" si="10"/>
        <v>253</v>
      </c>
      <c r="B287" s="44" t="s">
        <v>141</v>
      </c>
      <c r="C287" s="53" t="s">
        <v>16</v>
      </c>
      <c r="D287" s="64">
        <v>1</v>
      </c>
    </row>
    <row r="288" spans="1:4">
      <c r="A288" s="64"/>
      <c r="B288" s="54" t="s">
        <v>99</v>
      </c>
      <c r="C288" s="22"/>
      <c r="D288" s="64"/>
    </row>
    <row r="289" spans="1:4">
      <c r="A289" s="64">
        <f>A287+1</f>
        <v>254</v>
      </c>
      <c r="B289" s="21" t="s">
        <v>100</v>
      </c>
      <c r="C289" s="22" t="s">
        <v>55</v>
      </c>
      <c r="D289" s="64">
        <v>5.01</v>
      </c>
    </row>
    <row r="290" spans="1:4">
      <c r="A290" s="64">
        <f>A289+1</f>
        <v>255</v>
      </c>
      <c r="B290" s="21" t="s">
        <v>83</v>
      </c>
      <c r="C290" s="22" t="s">
        <v>55</v>
      </c>
      <c r="D290" s="64">
        <v>5.01</v>
      </c>
    </row>
    <row r="291" spans="1:4">
      <c r="A291" s="64">
        <f>A290+1</f>
        <v>256</v>
      </c>
      <c r="B291" s="67" t="s">
        <v>179</v>
      </c>
      <c r="C291" s="53" t="s">
        <v>16</v>
      </c>
      <c r="D291" s="64">
        <v>1</v>
      </c>
    </row>
    <row r="292" spans="1:4" ht="25.5">
      <c r="A292" s="64">
        <f t="shared" ref="A292:A309" si="11">A291+1</f>
        <v>257</v>
      </c>
      <c r="B292" s="44" t="s">
        <v>85</v>
      </c>
      <c r="C292" s="45" t="s">
        <v>21</v>
      </c>
      <c r="D292" s="64">
        <v>11.8</v>
      </c>
    </row>
    <row r="293" spans="1:4" ht="25.5">
      <c r="A293" s="64">
        <f t="shared" si="11"/>
        <v>258</v>
      </c>
      <c r="B293" s="44" t="s">
        <v>86</v>
      </c>
      <c r="C293" s="45" t="s">
        <v>21</v>
      </c>
      <c r="D293" s="64">
        <v>1.4</v>
      </c>
    </row>
    <row r="294" spans="1:4">
      <c r="A294" s="64">
        <f t="shared" si="11"/>
        <v>259</v>
      </c>
      <c r="B294" s="44" t="s">
        <v>102</v>
      </c>
      <c r="C294" s="45" t="s">
        <v>16</v>
      </c>
      <c r="D294" s="64">
        <v>2</v>
      </c>
    </row>
    <row r="295" spans="1:4">
      <c r="A295" s="64">
        <f t="shared" si="11"/>
        <v>260</v>
      </c>
      <c r="B295" s="44" t="s">
        <v>137</v>
      </c>
      <c r="C295" s="45" t="s">
        <v>16</v>
      </c>
      <c r="D295" s="64">
        <v>4</v>
      </c>
    </row>
    <row r="296" spans="1:4">
      <c r="A296" s="64">
        <f t="shared" si="11"/>
        <v>261</v>
      </c>
      <c r="B296" s="47" t="s">
        <v>60</v>
      </c>
      <c r="C296" s="48" t="s">
        <v>16</v>
      </c>
      <c r="D296" s="64">
        <v>6</v>
      </c>
    </row>
    <row r="297" spans="1:4">
      <c r="A297" s="64">
        <f t="shared" si="11"/>
        <v>262</v>
      </c>
      <c r="B297" s="47" t="s">
        <v>61</v>
      </c>
      <c r="C297" s="48" t="s">
        <v>16</v>
      </c>
      <c r="D297" s="64">
        <v>2</v>
      </c>
    </row>
    <row r="298" spans="1:4">
      <c r="A298" s="64">
        <f t="shared" si="11"/>
        <v>263</v>
      </c>
      <c r="B298" s="44" t="s">
        <v>89</v>
      </c>
      <c r="C298" s="45" t="s">
        <v>16</v>
      </c>
      <c r="D298" s="64">
        <v>2</v>
      </c>
    </row>
    <row r="299" spans="1:4">
      <c r="A299" s="64">
        <f t="shared" si="11"/>
        <v>264</v>
      </c>
      <c r="B299" s="44" t="s">
        <v>90</v>
      </c>
      <c r="C299" s="45" t="s">
        <v>16</v>
      </c>
      <c r="D299" s="64">
        <v>14</v>
      </c>
    </row>
    <row r="300" spans="1:4" ht="25.5">
      <c r="A300" s="64">
        <f t="shared" si="11"/>
        <v>265</v>
      </c>
      <c r="B300" s="44" t="s">
        <v>91</v>
      </c>
      <c r="C300" s="45" t="s">
        <v>24</v>
      </c>
      <c r="D300" s="64">
        <v>1.03</v>
      </c>
    </row>
    <row r="301" spans="1:4" ht="25.5">
      <c r="A301" s="64">
        <f t="shared" si="11"/>
        <v>266</v>
      </c>
      <c r="B301" s="44" t="s">
        <v>138</v>
      </c>
      <c r="C301" s="45" t="s">
        <v>24</v>
      </c>
      <c r="D301" s="64">
        <v>0.05</v>
      </c>
    </row>
    <row r="302" spans="1:4" ht="25.5">
      <c r="A302" s="64">
        <f t="shared" si="11"/>
        <v>267</v>
      </c>
      <c r="B302" s="44" t="s">
        <v>93</v>
      </c>
      <c r="C302" s="45" t="s">
        <v>24</v>
      </c>
      <c r="D302" s="58">
        <f>16.6*3.17/1000</f>
        <v>0.05</v>
      </c>
    </row>
    <row r="303" spans="1:4">
      <c r="A303" s="64">
        <f t="shared" si="11"/>
        <v>268</v>
      </c>
      <c r="B303" s="44" t="s">
        <v>94</v>
      </c>
      <c r="C303" s="45" t="s">
        <v>24</v>
      </c>
      <c r="D303" s="64">
        <f>D302</f>
        <v>0.05</v>
      </c>
    </row>
    <row r="304" spans="1:4">
      <c r="A304" s="64">
        <f t="shared" si="11"/>
        <v>269</v>
      </c>
      <c r="B304" s="44" t="s">
        <v>70</v>
      </c>
      <c r="C304" s="45" t="s">
        <v>55</v>
      </c>
      <c r="D304" s="64">
        <v>81</v>
      </c>
    </row>
    <row r="305" spans="1:4">
      <c r="A305" s="64">
        <f t="shared" si="11"/>
        <v>270</v>
      </c>
      <c r="B305" s="52" t="s">
        <v>71</v>
      </c>
      <c r="C305" s="45" t="s">
        <v>16</v>
      </c>
      <c r="D305" s="64">
        <v>1</v>
      </c>
    </row>
    <row r="306" spans="1:4">
      <c r="A306" s="64">
        <f t="shared" si="11"/>
        <v>271</v>
      </c>
      <c r="B306" s="52" t="s">
        <v>72</v>
      </c>
      <c r="C306" s="45" t="s">
        <v>16</v>
      </c>
      <c r="D306" s="64">
        <v>1</v>
      </c>
    </row>
    <row r="307" spans="1:4">
      <c r="A307" s="64">
        <f t="shared" si="11"/>
        <v>272</v>
      </c>
      <c r="B307" s="52" t="s">
        <v>95</v>
      </c>
      <c r="C307" s="45" t="s">
        <v>16</v>
      </c>
      <c r="D307" s="64">
        <v>1</v>
      </c>
    </row>
    <row r="308" spans="1:4">
      <c r="A308" s="64">
        <f t="shared" si="11"/>
        <v>273</v>
      </c>
      <c r="B308" s="59" t="s">
        <v>174</v>
      </c>
      <c r="C308" s="60" t="s">
        <v>30</v>
      </c>
      <c r="D308" s="64">
        <v>0.5</v>
      </c>
    </row>
    <row r="309" spans="1:4">
      <c r="A309" s="64">
        <f t="shared" si="11"/>
        <v>274</v>
      </c>
      <c r="B309" s="44" t="s">
        <v>141</v>
      </c>
      <c r="C309" s="53" t="s">
        <v>16</v>
      </c>
      <c r="D309" s="64">
        <v>1</v>
      </c>
    </row>
    <row r="310" spans="1:4">
      <c r="A310" s="64"/>
      <c r="B310" s="54" t="s">
        <v>99</v>
      </c>
      <c r="C310" s="22"/>
      <c r="D310" s="64"/>
    </row>
    <row r="311" spans="1:4">
      <c r="A311" s="64">
        <f>A309+1</f>
        <v>275</v>
      </c>
      <c r="B311" s="21" t="s">
        <v>100</v>
      </c>
      <c r="C311" s="22" t="s">
        <v>55</v>
      </c>
      <c r="D311" s="64">
        <v>5.01</v>
      </c>
    </row>
    <row r="312" spans="1:4">
      <c r="A312" s="64">
        <f>A311+1</f>
        <v>276</v>
      </c>
      <c r="B312" s="21" t="s">
        <v>83</v>
      </c>
      <c r="C312" s="22" t="s">
        <v>55</v>
      </c>
      <c r="D312" s="64">
        <v>5.01</v>
      </c>
    </row>
    <row r="313" spans="1:4">
      <c r="A313" s="64">
        <f t="shared" ref="A313:A315" si="12">A312+1</f>
        <v>277</v>
      </c>
      <c r="B313" s="66" t="s">
        <v>175</v>
      </c>
      <c r="C313" s="53" t="s">
        <v>16</v>
      </c>
      <c r="D313" s="64">
        <v>1</v>
      </c>
    </row>
    <row r="314" spans="1:4">
      <c r="A314" s="64">
        <f t="shared" si="12"/>
        <v>278</v>
      </c>
      <c r="B314" s="66" t="s">
        <v>176</v>
      </c>
      <c r="C314" s="53" t="s">
        <v>16</v>
      </c>
      <c r="D314" s="64">
        <v>1</v>
      </c>
    </row>
    <row r="315" spans="1:4">
      <c r="A315" s="64">
        <f t="shared" si="12"/>
        <v>279</v>
      </c>
      <c r="B315" s="57" t="s">
        <v>177</v>
      </c>
      <c r="C315" s="53" t="s">
        <v>16</v>
      </c>
      <c r="D315" s="64">
        <v>2</v>
      </c>
    </row>
    <row r="316" spans="1:4">
      <c r="A316" s="12">
        <v>280</v>
      </c>
      <c r="B316" s="66" t="s">
        <v>178</v>
      </c>
      <c r="C316" s="53" t="s">
        <v>16</v>
      </c>
      <c r="D316" s="64">
        <v>166</v>
      </c>
    </row>
  </sheetData>
  <mergeCells count="10">
    <mergeCell ref="A7:D7"/>
    <mergeCell ref="A8:D8"/>
    <mergeCell ref="A9:D9"/>
    <mergeCell ref="A10:D10"/>
    <mergeCell ref="A11:D11"/>
    <mergeCell ref="A12:D12"/>
    <mergeCell ref="A15:A16"/>
    <mergeCell ref="B15:B16"/>
    <mergeCell ref="C15:C16"/>
    <mergeCell ref="D15:D16"/>
  </mergeCells>
  <pageMargins left="0.7" right="0.7" top="0.75" bottom="0.75" header="0.3" footer="0.3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2гп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Master</dc:creator>
  <cp:lastModifiedBy>Татьяна Сиренко</cp:lastModifiedBy>
  <cp:lastPrinted>2026-07-15T06:26:24Z</cp:lastPrinted>
  <dcterms:created xsi:type="dcterms:W3CDTF">2015-06-05T18:19:00Z</dcterms:created>
  <dcterms:modified xsi:type="dcterms:W3CDTF">2026-07-15T11:34:45Z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7526BCA72B42415BB2E6D7A206B73784_12</vt:lpwstr>
  </property>
  <property fmtid="{D5CDD505-2E9C-101B-9397-08002B2CF9AE}" pid="3" name="KSOProductBuildVer">
    <vt:lpwstr>1049-12.1.0.26880</vt:lpwstr>
  </property>
  <property fmtid="{D5CDD505-2E9C-101B-9397-08002B2CF9AE}" pid="4" name="CalculationRule">
    <vt:i4>0</vt:i4>
  </property>
</Properties>
</file>