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1E182CF-3ED3-4511-A2C4-B24074BB5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K11" i="1"/>
  <c r="K9" i="1"/>
  <c r="K8" i="1"/>
  <c r="K7" i="1"/>
  <c r="K6" i="1"/>
  <c r="K5" i="1"/>
  <c r="K4" i="1"/>
  <c r="I9" i="1"/>
  <c r="I8" i="1"/>
  <c r="I7" i="1"/>
  <c r="I6" i="1"/>
  <c r="I5" i="1"/>
  <c r="I4" i="1"/>
  <c r="G9" i="1"/>
  <c r="G8" i="1"/>
  <c r="G7" i="1"/>
  <c r="G6" i="1"/>
  <c r="G5" i="1"/>
  <c r="G4" i="1"/>
  <c r="E9" i="1"/>
  <c r="E8" i="1"/>
  <c r="E7" i="1"/>
  <c r="E6" i="1"/>
  <c r="E5" i="1"/>
  <c r="E4" i="1"/>
  <c r="I10" i="1" l="1"/>
  <c r="G10" i="1"/>
</calcChain>
</file>

<file path=xl/sharedStrings.xml><?xml version="1.0" encoding="utf-8"?>
<sst xmlns="http://schemas.openxmlformats.org/spreadsheetml/2006/main" count="26" uniqueCount="20">
  <si>
    <t>№ п/п</t>
  </si>
  <si>
    <t>Наименование материалов</t>
  </si>
  <si>
    <t>Ед.изм</t>
  </si>
  <si>
    <t>Кол-во</t>
  </si>
  <si>
    <t>шт</t>
  </si>
  <si>
    <t xml:space="preserve">шт </t>
  </si>
  <si>
    <t>6.</t>
  </si>
  <si>
    <t>Расчет начальной максимальной цены услуг по поставке специальной одежды, обуви и средств защиты</t>
  </si>
  <si>
    <t>Предложение 1</t>
  </si>
  <si>
    <t>Предложение 2</t>
  </si>
  <si>
    <t>Предложение 3</t>
  </si>
  <si>
    <t>Костюм для защиты от механических воздействий (истирания)</t>
  </si>
  <si>
    <t>Костюм зимний (от пониженных температур 1, 2 класса защиты) для защиты от механических воздействий (истирания)</t>
  </si>
  <si>
    <t>Костюм для защиты от искр и брызг расплавленного металла, металлической окалины</t>
  </si>
  <si>
    <t>Обувь специальная для защиты от механических воздействий (истрирания)</t>
  </si>
  <si>
    <t>Обувь специальная для защиты от механических воздействий (ударов), искр и брызг расплавленного металла, металлической окалины</t>
  </si>
  <si>
    <t>Перчатки для защиты от искр и брызг расплавленного металла, металлической окалины</t>
  </si>
  <si>
    <t>Средняя стоимость без НДС (руб.)</t>
  </si>
  <si>
    <t>Цена без НДС (руб.)</t>
  </si>
  <si>
    <t>Итого,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</si>
</sst>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4" fillId="0" borderId="6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/>
    <xf numFmtId="2" fontId="7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5" fillId="2" borderId="2" xfId="0" applyNumberFormat="1" applyFont="1" applyFill="1" applyBorder="1"/>
    <xf numFmtId="2" fontId="5" fillId="0" borderId="6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O7" sqref="O7"/>
    </sheetView>
  </sheetViews>
  <sheetFormatPr defaultRowHeight="14.4" x14ac:dyDescent="0.3"/>
  <cols>
    <col min="1" max="1" width="4.33203125" customWidth="1"/>
    <col min="2" max="2" width="28.6640625" customWidth="1"/>
    <col min="3" max="3" width="4.33203125" customWidth="1"/>
    <col min="4" max="4" width="6.5546875" customWidth="1"/>
    <col min="5" max="5" width="9.33203125" style="6" customWidth="1"/>
    <col min="6" max="6" width="13" style="7" customWidth="1"/>
    <col min="7" max="7" width="9.33203125" style="7" customWidth="1"/>
    <col min="8" max="8" width="16.5546875" style="7" customWidth="1"/>
    <col min="9" max="9" width="15.33203125" style="7" customWidth="1"/>
    <col min="10" max="10" width="2" style="7" customWidth="1"/>
    <col min="11" max="11" width="13.88671875" style="7" customWidth="1"/>
  </cols>
  <sheetData>
    <row r="1" spans="1:11" ht="40.5" customHeight="1" x14ac:dyDescent="0.3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6" x14ac:dyDescent="0.3">
      <c r="A2" s="1"/>
      <c r="B2" s="1"/>
      <c r="C2" s="2"/>
      <c r="D2" s="3"/>
      <c r="E2" s="22" t="s">
        <v>8</v>
      </c>
      <c r="F2" s="23"/>
      <c r="G2" s="24" t="s">
        <v>9</v>
      </c>
      <c r="H2" s="24"/>
      <c r="I2" s="25" t="s">
        <v>10</v>
      </c>
      <c r="J2" s="26"/>
      <c r="K2" s="4"/>
    </row>
    <row r="3" spans="1:11" s="5" customFormat="1" ht="39.6" x14ac:dyDescent="0.3">
      <c r="A3" s="8" t="s">
        <v>0</v>
      </c>
      <c r="B3" s="8" t="s">
        <v>1</v>
      </c>
      <c r="C3" s="8" t="s">
        <v>2</v>
      </c>
      <c r="D3" s="8" t="s">
        <v>3</v>
      </c>
      <c r="E3" s="27" t="s">
        <v>18</v>
      </c>
      <c r="F3" s="28"/>
      <c r="G3" s="27" t="s">
        <v>18</v>
      </c>
      <c r="H3" s="28"/>
      <c r="I3" s="27" t="s">
        <v>18</v>
      </c>
      <c r="J3" s="28"/>
      <c r="K3" s="9" t="s">
        <v>17</v>
      </c>
    </row>
    <row r="4" spans="1:11" ht="39.6" x14ac:dyDescent="0.3">
      <c r="A4" s="10">
        <v>1</v>
      </c>
      <c r="B4" s="11" t="s">
        <v>11</v>
      </c>
      <c r="C4" s="12" t="s">
        <v>4</v>
      </c>
      <c r="D4" s="13">
        <v>60</v>
      </c>
      <c r="E4" s="29">
        <f>196320/1.22</f>
        <v>160918.03278688525</v>
      </c>
      <c r="F4" s="30"/>
      <c r="G4" s="31">
        <f>175279.28/1.22</f>
        <v>143671.54098360657</v>
      </c>
      <c r="H4" s="32"/>
      <c r="I4" s="29">
        <f>206520/1.22</f>
        <v>169278.68852459016</v>
      </c>
      <c r="J4" s="30"/>
      <c r="K4" s="14">
        <f>SUM(E4+G4+I4)/3</f>
        <v>157956.087431694</v>
      </c>
    </row>
    <row r="5" spans="1:11" ht="52.8" x14ac:dyDescent="0.3">
      <c r="A5" s="15">
        <v>2</v>
      </c>
      <c r="B5" s="11" t="s">
        <v>12</v>
      </c>
      <c r="C5" s="12" t="s">
        <v>4</v>
      </c>
      <c r="D5" s="16">
        <v>21</v>
      </c>
      <c r="E5" s="31">
        <f>165018/1.22</f>
        <v>135260.65573770492</v>
      </c>
      <c r="F5" s="32"/>
      <c r="G5" s="31">
        <f>143691.72/1.22</f>
        <v>117780.09836065574</v>
      </c>
      <c r="H5" s="32"/>
      <c r="I5" s="31">
        <f>155820/1.22</f>
        <v>127721.31147540984</v>
      </c>
      <c r="J5" s="32"/>
      <c r="K5" s="14">
        <f>SUM(E5+G5+I5)/3</f>
        <v>126920.68852459016</v>
      </c>
    </row>
    <row r="6" spans="1:11" ht="40.200000000000003" x14ac:dyDescent="0.3">
      <c r="A6" s="15">
        <v>3</v>
      </c>
      <c r="B6" s="17" t="s">
        <v>13</v>
      </c>
      <c r="C6" s="12" t="s">
        <v>4</v>
      </c>
      <c r="D6" s="12">
        <v>2</v>
      </c>
      <c r="E6" s="31">
        <f>31580/1.22</f>
        <v>25885.245901639344</v>
      </c>
      <c r="F6" s="32"/>
      <c r="G6" s="31">
        <f>18370.83/1.22</f>
        <v>15058.057377049183</v>
      </c>
      <c r="H6" s="32"/>
      <c r="I6" s="31">
        <f>21844/1.22</f>
        <v>17904.918032786885</v>
      </c>
      <c r="J6" s="32"/>
      <c r="K6" s="14">
        <f>SUM(E6+G6+I6)/3</f>
        <v>19616.073770491803</v>
      </c>
    </row>
    <row r="7" spans="1:11" ht="40.200000000000003" x14ac:dyDescent="0.3">
      <c r="A7" s="15">
        <v>4</v>
      </c>
      <c r="B7" s="17" t="s">
        <v>14</v>
      </c>
      <c r="C7" s="12" t="s">
        <v>5</v>
      </c>
      <c r="D7" s="12">
        <v>64</v>
      </c>
      <c r="E7" s="31">
        <f>185280/1.22</f>
        <v>151868.8524590164</v>
      </c>
      <c r="F7" s="32"/>
      <c r="G7" s="31">
        <f>160483.7/1.22</f>
        <v>131544.01639344264</v>
      </c>
      <c r="H7" s="32"/>
      <c r="I7" s="31">
        <f>120960/1.22</f>
        <v>99147.540983606566</v>
      </c>
      <c r="J7" s="32"/>
      <c r="K7" s="14">
        <f>SUM(E7+G7+I7)/3</f>
        <v>127520.13661202187</v>
      </c>
    </row>
    <row r="8" spans="1:11" ht="66.599999999999994" x14ac:dyDescent="0.3">
      <c r="A8" s="15">
        <v>5</v>
      </c>
      <c r="B8" s="17" t="s">
        <v>15</v>
      </c>
      <c r="C8" s="12" t="s">
        <v>4</v>
      </c>
      <c r="D8" s="12">
        <v>2</v>
      </c>
      <c r="E8" s="31">
        <f>8974/1.22</f>
        <v>7355.7377049180332</v>
      </c>
      <c r="F8" s="32"/>
      <c r="G8" s="31">
        <f>7436.22/1.22</f>
        <v>6095.2622950819677</v>
      </c>
      <c r="H8" s="32"/>
      <c r="I8" s="31">
        <f>6200/1.22</f>
        <v>5081.9672131147545</v>
      </c>
      <c r="J8" s="32"/>
      <c r="K8" s="14">
        <f>SUM(E8+G8+I8)/3</f>
        <v>6177.6557377049176</v>
      </c>
    </row>
    <row r="9" spans="1:11" ht="40.200000000000003" x14ac:dyDescent="0.3">
      <c r="A9" s="15" t="s">
        <v>6</v>
      </c>
      <c r="B9" s="17" t="s">
        <v>16</v>
      </c>
      <c r="C9" s="12" t="s">
        <v>4</v>
      </c>
      <c r="D9" s="12">
        <v>12</v>
      </c>
      <c r="E9" s="31">
        <f>9372/1.22</f>
        <v>7681.9672131147545</v>
      </c>
      <c r="F9" s="32"/>
      <c r="G9" s="31">
        <f>12935.54/1.22</f>
        <v>10602.901639344263</v>
      </c>
      <c r="H9" s="32"/>
      <c r="I9" s="31">
        <f>4680/1.22</f>
        <v>3836.0655737704919</v>
      </c>
      <c r="J9" s="32"/>
      <c r="K9" s="14">
        <f>SUM(E9+G9+I9)/3</f>
        <v>7373.64480874317</v>
      </c>
    </row>
    <row r="10" spans="1:11" hidden="1" x14ac:dyDescent="0.3">
      <c r="A10" s="18"/>
      <c r="B10" s="19"/>
      <c r="C10" s="19"/>
      <c r="D10" s="19"/>
      <c r="E10" s="35">
        <f>SUM(E4+E5+E6+E7+E8+E9)</f>
        <v>488970.49180327874</v>
      </c>
      <c r="F10" s="35"/>
      <c r="G10" s="35">
        <f>SUM(G4+G5+G6+G7+G8+G9)</f>
        <v>424751.87704918039</v>
      </c>
      <c r="H10" s="35"/>
      <c r="I10" s="35">
        <f>SUM(I4+I5+I6+I7+I8+I9)</f>
        <v>422970.49180327868</v>
      </c>
      <c r="J10" s="35"/>
      <c r="K10" s="20"/>
    </row>
    <row r="11" spans="1:11" ht="17.399999999999999" customHeight="1" x14ac:dyDescent="0.3">
      <c r="A11" s="36" t="s">
        <v>19</v>
      </c>
      <c r="B11" s="37"/>
      <c r="C11" s="37"/>
      <c r="D11" s="37"/>
      <c r="E11" s="37"/>
      <c r="F11" s="37"/>
      <c r="G11" s="37"/>
      <c r="H11" s="37"/>
      <c r="I11" s="37"/>
      <c r="J11" s="38"/>
      <c r="K11" s="34">
        <f>K4+K5+K6+K7+K8+K9</f>
        <v>445564.28688524594</v>
      </c>
    </row>
    <row r="14" spans="1:11" x14ac:dyDescent="0.3">
      <c r="B14" s="33"/>
      <c r="C14" s="33"/>
      <c r="D14" s="33"/>
      <c r="E14" s="33"/>
      <c r="F14" s="33"/>
      <c r="G14" s="33"/>
      <c r="H14" s="33"/>
      <c r="I14" s="33"/>
      <c r="J14" s="33"/>
    </row>
    <row r="15" spans="1:11" x14ac:dyDescent="0.3">
      <c r="B15" s="33"/>
      <c r="C15" s="33"/>
      <c r="D15" s="33"/>
      <c r="E15" s="33"/>
      <c r="F15" s="33"/>
      <c r="G15" s="33"/>
      <c r="H15" s="33"/>
      <c r="I15" s="33"/>
      <c r="J15" s="33"/>
    </row>
  </sheetData>
  <mergeCells count="30">
    <mergeCell ref="E10:F10"/>
    <mergeCell ref="G10:H10"/>
    <mergeCell ref="I10:J10"/>
    <mergeCell ref="B14:J15"/>
    <mergeCell ref="E8:F8"/>
    <mergeCell ref="G8:H8"/>
    <mergeCell ref="I8:J8"/>
    <mergeCell ref="E9:F9"/>
    <mergeCell ref="G9:H9"/>
    <mergeCell ref="I9:J9"/>
    <mergeCell ref="A11:J11"/>
    <mergeCell ref="E6:F6"/>
    <mergeCell ref="G6:H6"/>
    <mergeCell ref="I6:J6"/>
    <mergeCell ref="E7:F7"/>
    <mergeCell ref="G7:H7"/>
    <mergeCell ref="I7:J7"/>
    <mergeCell ref="E4:F4"/>
    <mergeCell ref="G4:H4"/>
    <mergeCell ref="I4:J4"/>
    <mergeCell ref="E5:F5"/>
    <mergeCell ref="G5:H5"/>
    <mergeCell ref="I5:J5"/>
    <mergeCell ref="A1:K1"/>
    <mergeCell ref="E2:F2"/>
    <mergeCell ref="G2:H2"/>
    <mergeCell ref="I2:J2"/>
    <mergeCell ref="E3:F3"/>
    <mergeCell ref="G3:H3"/>
    <mergeCell ref="I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2026-08-10T08:08:13Z</dcterms:modified>
</cp:coreProperties>
</file>