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ЗАКУПКИ ВОССТАНОВЛЕНИЕ\2026\ЗК ЭФ\Запчасти для провита\"/>
    </mc:Choice>
  </mc:AlternateContent>
  <xr:revisionPtr revIDLastSave="0" documentId="13_ncr:1_{EAA40AED-81D2-4FAA-A276-E47DE7D8DD64}" xr6:coauthVersionLast="47" xr6:coauthVersionMax="47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6" i="1"/>
  <c r="I8" i="1"/>
  <c r="I12" i="1"/>
  <c r="I16" i="1"/>
  <c r="I6" i="1"/>
  <c r="I10" i="1"/>
  <c r="I14" i="1"/>
  <c r="J8" i="1"/>
  <c r="J10" i="1"/>
  <c r="J12" i="1"/>
  <c r="J14" i="1"/>
  <c r="J16" i="1"/>
  <c r="I7" i="1"/>
  <c r="I9" i="1"/>
  <c r="I11" i="1"/>
  <c r="I13" i="1"/>
  <c r="I15" i="1"/>
  <c r="I17" i="1"/>
  <c r="J7" i="1"/>
  <c r="J9" i="1"/>
  <c r="K9" i="1" s="1"/>
  <c r="J11" i="1"/>
  <c r="J13" i="1"/>
  <c r="K13" i="1" s="1"/>
  <c r="J15" i="1"/>
  <c r="J17" i="1"/>
  <c r="K17" i="1" s="1"/>
  <c r="J6" i="1"/>
  <c r="K15" i="1" l="1"/>
  <c r="K11" i="1"/>
  <c r="K7" i="1"/>
  <c r="K16" i="1"/>
  <c r="K14" i="1"/>
  <c r="K12" i="1"/>
  <c r="K10" i="1"/>
  <c r="K8" i="1"/>
  <c r="L18" i="1"/>
  <c r="K6" i="1"/>
</calcChain>
</file>

<file path=xl/sharedStrings.xml><?xml version="1.0" encoding="utf-8"?>
<sst xmlns="http://schemas.openxmlformats.org/spreadsheetml/2006/main" count="55" uniqueCount="33">
  <si>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</si>
  <si>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</si>
  <si>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</si>
  <si>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</si>
  <si>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</si>
  <si>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</si>
  <si>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</si>
  <si>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</si>
  <si>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</si>
  <si>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</si>
  <si>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</si>
  <si>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</si>
  <si>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</si>
  <si>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</t>
  </si>
  <si>
    <t xml:space="preserve"> Обоснование начальной (максимальной) цены договора на поставку товара  для нужд государственного автономного учреждения здравоохранения «Энгельсская городская клиническая  больница № 1»
</t>
  </si>
  <si>
    <t>Поставщик № 1</t>
  </si>
  <si>
    <t>Поставщик № 2</t>
  </si>
  <si>
    <t>Поставщик № 3</t>
  </si>
  <si>
    <t>Штука</t>
  </si>
  <si>
    <t>Сервисный набор 3001151289  8000 часов или эквивалент</t>
  </si>
  <si>
    <t>Смазка AMBER SLIDE 400гр. 2901033813 или эквивалент</t>
  </si>
  <si>
    <t>Картридж фильтра32075 XM или эквивалент</t>
  </si>
  <si>
    <t>Картридж фильтра 32075 ХS или эквивалент или эквивалент</t>
  </si>
  <si>
    <t>Картридж фильтра 32075 A</t>
  </si>
  <si>
    <t>Картридж фильтра CKL 047 B или эквивалент</t>
  </si>
  <si>
    <t>Картридж фильтра VSF 0410 или эквивалент</t>
  </si>
  <si>
    <t>Сервисный набор 2901906800 или эквивалент</t>
  </si>
  <si>
    <t>НаборWD 80 2901021500 или эквивалент</t>
  </si>
  <si>
    <t>Сервисный набор S520 или эквивалент</t>
  </si>
  <si>
    <t>Фильтрующий элементAF 40P-0605 или эквивалент</t>
  </si>
  <si>
    <t>Фильтр ячейковый плоский 500х600х25G2 или эквивалент</t>
  </si>
  <si>
    <t>26.51.82.190</t>
  </si>
  <si>
    <t>ВЫВОД: Проведенные исследования позволяют определить начальную (максимальную) цену договора в сумме: 492 806 (четыреста девяносто две тясячи восемьсот шесть) рублей 65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</si>
</sst>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2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A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20"/>
  <sheetViews>
    <sheetView tabSelected="1" view="pageBreakPreview" zoomScaleSheetLayoutView="100" workbookViewId="0">
      <selection activeCell="J19" sqref="J19"/>
    </sheetView>
  </sheetViews>
  <sheetFormatPr defaultColWidth="9" defaultRowHeight="15" x14ac:dyDescent="0.25"/>
  <cols>
    <col min="1" max="1" width="4.42578125" style="3" customWidth="1"/>
    <col min="2" max="2" width="13.28515625" style="3" customWidth="1"/>
    <col min="3" max="3" width="39.85546875" style="3" customWidth="1"/>
    <col min="4" max="4" width="8.5703125" style="3" customWidth="1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140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1.42578125" style="3" customWidth="1"/>
    <col min="14" max="14" width="7.28515625" style="3" hidden="1" customWidth="1"/>
    <col min="15" max="255" width="9.140625" style="3"/>
    <col min="256" max="1026" width="8.570312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26" t="s">
        <v>0</v>
      </c>
      <c r="L1" s="26"/>
    </row>
    <row r="2" spans="1:258" ht="47.25" customHeight="1" x14ac:dyDescent="0.25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O2" s="9"/>
      <c r="P2" s="9"/>
      <c r="Q2" s="9"/>
      <c r="R2" s="9"/>
      <c r="S2" s="9"/>
      <c r="T2" s="9"/>
      <c r="U2" s="9"/>
      <c r="V2" s="9"/>
    </row>
    <row r="3" spans="1:258" ht="69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9"/>
      <c r="P3" s="9"/>
      <c r="Q3" s="9"/>
      <c r="R3" s="9"/>
      <c r="S3" s="9"/>
      <c r="T3" s="9"/>
      <c r="U3" s="9"/>
      <c r="V3" s="9"/>
      <c r="IV3" s="3"/>
      <c r="IW3" s="3"/>
      <c r="IX3" s="3"/>
    </row>
    <row r="4" spans="1:258" s="1" customFormat="1" ht="52.5" customHeight="1" x14ac:dyDescent="0.25">
      <c r="A4" s="29" t="s">
        <v>2</v>
      </c>
      <c r="B4" s="29" t="s">
        <v>12</v>
      </c>
      <c r="C4" s="29" t="s">
        <v>13</v>
      </c>
      <c r="D4" s="29" t="s">
        <v>3</v>
      </c>
      <c r="E4" s="29" t="s">
        <v>4</v>
      </c>
      <c r="F4" s="29" t="s">
        <v>5</v>
      </c>
      <c r="G4" s="29"/>
      <c r="H4" s="29"/>
      <c r="I4" s="30" t="s">
        <v>6</v>
      </c>
      <c r="J4" s="30"/>
      <c r="K4" s="30"/>
      <c r="L4" s="5" t="s">
        <v>7</v>
      </c>
      <c r="M4" s="9"/>
      <c r="N4" s="9"/>
      <c r="O4" s="9"/>
      <c r="P4" s="9"/>
      <c r="Q4" s="9"/>
      <c r="R4" s="9"/>
      <c r="S4" s="9"/>
      <c r="T4" s="9"/>
      <c r="U4" s="9"/>
      <c r="V4" s="9"/>
      <c r="W4" s="13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</row>
    <row r="5" spans="1:258" s="1" customFormat="1" ht="131.25" customHeight="1" x14ac:dyDescent="0.25">
      <c r="A5" s="29"/>
      <c r="B5" s="29"/>
      <c r="C5" s="29"/>
      <c r="D5" s="29"/>
      <c r="E5" s="29"/>
      <c r="F5" s="4" t="s">
        <v>15</v>
      </c>
      <c r="G5" s="4" t="s">
        <v>16</v>
      </c>
      <c r="H5" s="4" t="s">
        <v>17</v>
      </c>
      <c r="I5" s="5" t="s">
        <v>8</v>
      </c>
      <c r="J5" s="5" t="s">
        <v>9</v>
      </c>
      <c r="K5" s="5" t="s">
        <v>10</v>
      </c>
      <c r="L5" s="5" t="s">
        <v>11</v>
      </c>
      <c r="M5" s="9"/>
      <c r="N5" s="9"/>
      <c r="O5" s="9"/>
      <c r="P5" s="9"/>
      <c r="Q5" s="9"/>
      <c r="R5" s="9"/>
      <c r="S5" s="9"/>
      <c r="T5" s="9"/>
      <c r="U5" s="9"/>
      <c r="V5" s="9"/>
      <c r="W5" s="13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</row>
    <row r="6" spans="1:258" s="2" customFormat="1" ht="42.75" customHeight="1" x14ac:dyDescent="0.25">
      <c r="A6" s="17">
        <v>1</v>
      </c>
      <c r="B6" s="17" t="s">
        <v>31</v>
      </c>
      <c r="C6" s="20" t="s">
        <v>19</v>
      </c>
      <c r="D6" s="21" t="s">
        <v>18</v>
      </c>
      <c r="E6" s="21">
        <v>1</v>
      </c>
      <c r="F6" s="6">
        <v>289520</v>
      </c>
      <c r="G6" s="24">
        <v>280500</v>
      </c>
      <c r="H6" s="25">
        <v>273600</v>
      </c>
      <c r="I6" s="7">
        <f t="shared" ref="I6:I17" si="0">AVERAGE(F6:H6)</f>
        <v>281206.66666666669</v>
      </c>
      <c r="J6" s="10">
        <f t="shared" ref="J6:J17" si="1">STDEV(F6:G6)</f>
        <v>6378.1031663026588</v>
      </c>
      <c r="K6" s="10">
        <f t="shared" ref="K6:K17" si="2">J6/I6*100</f>
        <v>2.2681194730930958</v>
      </c>
      <c r="L6" s="11">
        <f>E6*I6</f>
        <v>281206.66666666669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</row>
    <row r="7" spans="1:258" s="2" customFormat="1" ht="36.75" customHeight="1" x14ac:dyDescent="0.25">
      <c r="A7" s="17">
        <v>2</v>
      </c>
      <c r="B7" s="17" t="s">
        <v>31</v>
      </c>
      <c r="C7" s="22" t="s">
        <v>20</v>
      </c>
      <c r="D7" s="21" t="s">
        <v>18</v>
      </c>
      <c r="E7" s="21">
        <v>1</v>
      </c>
      <c r="F7" s="6">
        <v>64700</v>
      </c>
      <c r="G7" s="24">
        <v>64000</v>
      </c>
      <c r="H7" s="25">
        <v>60600</v>
      </c>
      <c r="I7" s="7">
        <f t="shared" si="0"/>
        <v>63100</v>
      </c>
      <c r="J7" s="10">
        <f t="shared" si="1"/>
        <v>494.97474683058329</v>
      </c>
      <c r="K7" s="10">
        <f t="shared" si="2"/>
        <v>0.78442907580124133</v>
      </c>
      <c r="L7" s="11">
        <f t="shared" ref="L7:L17" si="3">E7*I7</f>
        <v>63100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</row>
    <row r="8" spans="1:258" s="2" customFormat="1" ht="27" customHeight="1" x14ac:dyDescent="0.25">
      <c r="A8" s="17">
        <v>3</v>
      </c>
      <c r="B8" s="18" t="s">
        <v>31</v>
      </c>
      <c r="C8" s="22" t="s">
        <v>21</v>
      </c>
      <c r="D8" s="21" t="s">
        <v>18</v>
      </c>
      <c r="E8" s="21">
        <v>1</v>
      </c>
      <c r="F8" s="6">
        <v>15300</v>
      </c>
      <c r="G8" s="24">
        <v>15000</v>
      </c>
      <c r="H8" s="25">
        <v>12100</v>
      </c>
      <c r="I8" s="7">
        <f t="shared" si="0"/>
        <v>14133.333333333334</v>
      </c>
      <c r="J8" s="10">
        <f t="shared" si="1"/>
        <v>212.13203435596427</v>
      </c>
      <c r="K8" s="10">
        <f t="shared" si="2"/>
        <v>1.5009342053488037</v>
      </c>
      <c r="L8" s="11">
        <f t="shared" si="3"/>
        <v>14133.333333333334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</row>
    <row r="9" spans="1:258" s="2" customFormat="1" ht="36.75" customHeight="1" x14ac:dyDescent="0.25">
      <c r="A9" s="17">
        <v>4</v>
      </c>
      <c r="B9" s="18" t="s">
        <v>31</v>
      </c>
      <c r="C9" s="22" t="s">
        <v>22</v>
      </c>
      <c r="D9" s="21" t="s">
        <v>18</v>
      </c>
      <c r="E9" s="21">
        <v>1</v>
      </c>
      <c r="F9" s="6">
        <v>15300</v>
      </c>
      <c r="G9" s="24">
        <v>15000</v>
      </c>
      <c r="H9" s="25">
        <v>12100</v>
      </c>
      <c r="I9" s="7">
        <f t="shared" si="0"/>
        <v>14133.333333333334</v>
      </c>
      <c r="J9" s="10">
        <f t="shared" si="1"/>
        <v>212.13203435596427</v>
      </c>
      <c r="K9" s="10">
        <f t="shared" si="2"/>
        <v>1.5009342053488037</v>
      </c>
      <c r="L9" s="11">
        <f t="shared" si="3"/>
        <v>14133.333333333334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</row>
    <row r="10" spans="1:258" s="2" customFormat="1" ht="30" customHeight="1" x14ac:dyDescent="0.25">
      <c r="A10" s="17">
        <v>5</v>
      </c>
      <c r="B10" s="18" t="s">
        <v>31</v>
      </c>
      <c r="C10" s="22" t="s">
        <v>23</v>
      </c>
      <c r="D10" s="21" t="s">
        <v>18</v>
      </c>
      <c r="E10" s="21">
        <v>1</v>
      </c>
      <c r="F10" s="6">
        <v>15300</v>
      </c>
      <c r="G10" s="24">
        <v>15000</v>
      </c>
      <c r="H10" s="25">
        <v>12100</v>
      </c>
      <c r="I10" s="7">
        <f t="shared" si="0"/>
        <v>14133.333333333334</v>
      </c>
      <c r="J10" s="10">
        <f t="shared" si="1"/>
        <v>212.13203435596427</v>
      </c>
      <c r="K10" s="10">
        <f t="shared" si="2"/>
        <v>1.5009342053488037</v>
      </c>
      <c r="L10" s="11">
        <f t="shared" si="3"/>
        <v>14133.333333333334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</row>
    <row r="11" spans="1:258" s="2" customFormat="1" ht="25.5" customHeight="1" x14ac:dyDescent="0.25">
      <c r="A11" s="17">
        <v>6</v>
      </c>
      <c r="B11" s="18" t="s">
        <v>31</v>
      </c>
      <c r="C11" s="22" t="s">
        <v>24</v>
      </c>
      <c r="D11" s="21" t="s">
        <v>18</v>
      </c>
      <c r="E11" s="21">
        <v>1</v>
      </c>
      <c r="F11" s="6">
        <v>8100</v>
      </c>
      <c r="G11" s="24">
        <v>7500</v>
      </c>
      <c r="H11" s="25">
        <v>6100</v>
      </c>
      <c r="I11" s="7">
        <f t="shared" si="0"/>
        <v>7233.333333333333</v>
      </c>
      <c r="J11" s="10">
        <f t="shared" si="1"/>
        <v>424.26406871192853</v>
      </c>
      <c r="K11" s="10">
        <f t="shared" si="2"/>
        <v>5.8654018715934821</v>
      </c>
      <c r="L11" s="11">
        <f t="shared" si="3"/>
        <v>7233.333333333333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</row>
    <row r="12" spans="1:258" s="2" customFormat="1" ht="31.15" customHeight="1" x14ac:dyDescent="0.25">
      <c r="A12" s="17">
        <v>7</v>
      </c>
      <c r="B12" s="18" t="s">
        <v>31</v>
      </c>
      <c r="C12" s="22" t="s">
        <v>25</v>
      </c>
      <c r="D12" s="21" t="s">
        <v>18</v>
      </c>
      <c r="E12" s="21">
        <v>1</v>
      </c>
      <c r="F12" s="6">
        <v>21600</v>
      </c>
      <c r="G12" s="24">
        <v>20000</v>
      </c>
      <c r="H12" s="25">
        <v>19600</v>
      </c>
      <c r="I12" s="7">
        <f t="shared" si="0"/>
        <v>20400</v>
      </c>
      <c r="J12" s="10">
        <f t="shared" si="1"/>
        <v>1131.3708498984761</v>
      </c>
      <c r="K12" s="10">
        <f t="shared" si="2"/>
        <v>5.5459355387180196</v>
      </c>
      <c r="L12" s="11">
        <f t="shared" si="3"/>
        <v>20400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</row>
    <row r="13" spans="1:258" s="2" customFormat="1" ht="27.6" customHeight="1" x14ac:dyDescent="0.25">
      <c r="A13" s="17">
        <v>8</v>
      </c>
      <c r="B13" s="18" t="s">
        <v>31</v>
      </c>
      <c r="C13" s="22" t="s">
        <v>26</v>
      </c>
      <c r="D13" s="21" t="s">
        <v>18</v>
      </c>
      <c r="E13" s="21">
        <v>1</v>
      </c>
      <c r="F13" s="6">
        <v>19800</v>
      </c>
      <c r="G13" s="24">
        <v>19000</v>
      </c>
      <c r="H13" s="25">
        <v>17600</v>
      </c>
      <c r="I13" s="7">
        <f t="shared" si="0"/>
        <v>18800</v>
      </c>
      <c r="J13" s="10">
        <f t="shared" si="1"/>
        <v>565.68542494923804</v>
      </c>
      <c r="K13" s="10">
        <f t="shared" si="2"/>
        <v>3.0089650263257344</v>
      </c>
      <c r="L13" s="11">
        <f t="shared" si="3"/>
        <v>18800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</row>
    <row r="14" spans="1:258" s="2" customFormat="1" ht="27" customHeight="1" x14ac:dyDescent="0.25">
      <c r="A14" s="17">
        <v>9</v>
      </c>
      <c r="B14" s="18" t="s">
        <v>31</v>
      </c>
      <c r="C14" s="23" t="s">
        <v>27</v>
      </c>
      <c r="D14" s="21" t="s">
        <v>18</v>
      </c>
      <c r="E14" s="21">
        <v>1</v>
      </c>
      <c r="F14" s="6">
        <v>17400</v>
      </c>
      <c r="G14" s="24">
        <v>16700</v>
      </c>
      <c r="H14" s="25">
        <v>14600</v>
      </c>
      <c r="I14" s="7">
        <f t="shared" si="0"/>
        <v>16233.333333333334</v>
      </c>
      <c r="J14" s="10">
        <f t="shared" si="1"/>
        <v>494.97474683058329</v>
      </c>
      <c r="K14" s="10">
        <f t="shared" si="2"/>
        <v>3.049125750496406</v>
      </c>
      <c r="L14" s="11">
        <f t="shared" si="3"/>
        <v>16233.333333333334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</row>
    <row r="15" spans="1:258" s="2" customFormat="1" ht="27" customHeight="1" x14ac:dyDescent="0.25">
      <c r="A15" s="17">
        <v>10</v>
      </c>
      <c r="B15" s="18" t="s">
        <v>31</v>
      </c>
      <c r="C15" s="23" t="s">
        <v>28</v>
      </c>
      <c r="D15" s="21" t="s">
        <v>18</v>
      </c>
      <c r="E15" s="21">
        <v>1</v>
      </c>
      <c r="F15" s="6">
        <v>37300</v>
      </c>
      <c r="G15" s="24">
        <v>36000</v>
      </c>
      <c r="H15" s="25">
        <v>32600</v>
      </c>
      <c r="I15" s="7">
        <f t="shared" si="0"/>
        <v>35300</v>
      </c>
      <c r="J15" s="10">
        <f t="shared" si="1"/>
        <v>919.23881554251182</v>
      </c>
      <c r="K15" s="10">
        <f t="shared" si="2"/>
        <v>2.604075964709665</v>
      </c>
      <c r="L15" s="11">
        <f t="shared" si="3"/>
        <v>35300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</row>
    <row r="16" spans="1:258" s="2" customFormat="1" ht="36" customHeight="1" x14ac:dyDescent="0.25">
      <c r="A16" s="17">
        <v>11</v>
      </c>
      <c r="B16" s="18" t="s">
        <v>31</v>
      </c>
      <c r="C16" s="23" t="s">
        <v>29</v>
      </c>
      <c r="D16" s="21" t="s">
        <v>18</v>
      </c>
      <c r="E16" s="21">
        <v>2</v>
      </c>
      <c r="F16" s="6">
        <v>2500</v>
      </c>
      <c r="G16" s="24">
        <v>2000</v>
      </c>
      <c r="H16" s="25">
        <v>1600</v>
      </c>
      <c r="I16" s="7">
        <f t="shared" si="0"/>
        <v>2033.3333333333333</v>
      </c>
      <c r="J16" s="10">
        <f t="shared" si="1"/>
        <v>353.55339059327378</v>
      </c>
      <c r="K16" s="10">
        <f t="shared" si="2"/>
        <v>17.387871668521662</v>
      </c>
      <c r="L16" s="11">
        <v>4066.66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</row>
    <row r="17" spans="1:255" s="2" customFormat="1" ht="33.75" customHeight="1" x14ac:dyDescent="0.25">
      <c r="A17" s="17">
        <v>12</v>
      </c>
      <c r="B17" s="18" t="s">
        <v>31</v>
      </c>
      <c r="C17" s="23" t="s">
        <v>30</v>
      </c>
      <c r="D17" s="21" t="s">
        <v>18</v>
      </c>
      <c r="E17" s="21">
        <v>2</v>
      </c>
      <c r="F17" s="6">
        <v>2500</v>
      </c>
      <c r="G17" s="24">
        <v>2000</v>
      </c>
      <c r="H17" s="25">
        <v>1600</v>
      </c>
      <c r="I17" s="7">
        <f t="shared" si="0"/>
        <v>2033.3333333333333</v>
      </c>
      <c r="J17" s="10">
        <f t="shared" si="1"/>
        <v>353.55339059327378</v>
      </c>
      <c r="K17" s="10">
        <f t="shared" si="2"/>
        <v>17.387871668521662</v>
      </c>
      <c r="L17" s="11">
        <v>4066.66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</row>
    <row r="18" spans="1:255" x14ac:dyDescent="0.25">
      <c r="A18" s="16"/>
      <c r="B18" s="15"/>
      <c r="C18" s="31"/>
      <c r="D18" s="31"/>
      <c r="E18" s="31"/>
      <c r="F18" s="31"/>
      <c r="G18" s="31"/>
      <c r="H18" s="31"/>
      <c r="I18" s="31"/>
      <c r="J18" s="31"/>
      <c r="K18" s="31"/>
      <c r="L18" s="19">
        <f>SUM(L6:L17)</f>
        <v>492806.6533333332</v>
      </c>
      <c r="R18" s="9"/>
      <c r="S18" s="9"/>
      <c r="T18" s="9"/>
      <c r="U18" s="9"/>
      <c r="V18" s="9"/>
    </row>
    <row r="19" spans="1:255" ht="15.75" x14ac:dyDescent="0.25">
      <c r="A19"/>
      <c r="B19"/>
      <c r="C19" s="8"/>
      <c r="D19" s="8"/>
      <c r="E19" s="8"/>
      <c r="F19" s="8"/>
      <c r="G19" s="8"/>
      <c r="H19" s="8"/>
      <c r="I19" s="8"/>
      <c r="J19" s="8"/>
      <c r="K19" s="8"/>
      <c r="L19" s="12"/>
    </row>
    <row r="20" spans="1:255" ht="43.5" customHeight="1" x14ac:dyDescent="0.25">
      <c r="A20" s="32" t="s">
        <v>32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</sheetData>
  <mergeCells count="12">
    <mergeCell ref="C18:K18"/>
    <mergeCell ref="A20:L20"/>
    <mergeCell ref="A4:A5"/>
    <mergeCell ref="C4:C5"/>
    <mergeCell ref="D4:D5"/>
    <mergeCell ref="E4:E5"/>
    <mergeCell ref="B4:B5"/>
    <mergeCell ref="K1:L1"/>
    <mergeCell ref="A2:L2"/>
    <mergeCell ref="A3:N3"/>
    <mergeCell ref="F4:H4"/>
    <mergeCell ref="I4:K4"/>
  </mergeCells>
  <phoneticPr fontId="8" type="noConversion"/>
  <pageMargins left="0.23622047244094499" right="7.8740157480315001E-2" top="0.35433070866141703" bottom="0.35433070866141703" header="0.511811023622047" footer="0.511811023622047"/>
  <pageSetup paperSize="9" scale="54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Petrova Kseniya</cp:lastModifiedBy>
  <cp:revision>0</cp:revision>
  <cp:lastPrinted>2026-02-24T09:53:51Z</cp:lastPrinted>
  <dcterms:created xsi:type="dcterms:W3CDTF">2015-08-17T13:13:00Z</dcterms:created>
  <dcterms:modified xsi:type="dcterms:W3CDTF">2026-07-31T09:26:42Z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