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!АУК_ДОКУМЕНТАЦИЯ\2026\Приложение 1\"/>
    </mc:Choice>
  </mc:AlternateContent>
  <bookViews>
    <workbookView xWindow="0" yWindow="0" windowWidth="16780" windowHeight="7000" tabRatio="183"/>
  </bookViews>
  <sheets>
    <sheet name="Лист1" sheetId="1" r:id="rId1"/>
    <sheet name="Лист2" sheetId="2" r:id="rId2"/>
  </sheets>
  <definedNames>
    <definedName name="_xlnm._FilterDatabase" localSheetId="0" hidden="1">Лист1!$A$7:$L$13</definedName>
    <definedName name="_xlnm.Print_Area" localSheetId="0">Лист1!$A$1:$L$19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" l="1"/>
  <c r="C5" i="2" l="1"/>
  <c r="F19" i="2"/>
  <c r="F18" i="2"/>
  <c r="F26" i="2" l="1"/>
  <c r="F9" i="2"/>
  <c r="C9" i="2"/>
  <c r="E9" i="2"/>
  <c r="I12" i="1"/>
  <c r="L12" i="1" s="1"/>
  <c r="J12" i="1" l="1"/>
  <c r="L11" i="1"/>
  <c r="K11" i="1"/>
  <c r="J11" i="1"/>
  <c r="I11" i="1"/>
  <c r="C14" i="2"/>
  <c r="F14" i="2"/>
  <c r="E14" i="2"/>
  <c r="F5" i="2"/>
  <c r="J10" i="2"/>
  <c r="E5" i="2"/>
  <c r="I8" i="1" l="1"/>
  <c r="I9" i="1"/>
  <c r="I10" i="1"/>
  <c r="J10" i="1" l="1"/>
  <c r="K10" i="1" s="1"/>
  <c r="L10" i="1"/>
  <c r="J9" i="1"/>
  <c r="K9" i="1" s="1"/>
  <c r="L9" i="1"/>
  <c r="J8" i="1"/>
  <c r="K8" i="1" s="1"/>
  <c r="L8" i="1"/>
  <c r="C23" i="2" l="1"/>
  <c r="F23" i="2" s="1"/>
  <c r="C24" i="2"/>
  <c r="F24" i="2" s="1"/>
  <c r="C25" i="2"/>
  <c r="F25" i="2" s="1"/>
  <c r="C26" i="2"/>
  <c r="C22" i="2"/>
  <c r="F22" i="2"/>
  <c r="E23" i="2"/>
  <c r="E24" i="2"/>
  <c r="E25" i="2"/>
  <c r="E26" i="2"/>
  <c r="E22" i="2"/>
  <c r="E15" i="2"/>
  <c r="E16" i="2"/>
  <c r="E17" i="2"/>
  <c r="E18" i="2"/>
  <c r="C15" i="2"/>
  <c r="F15" i="2" s="1"/>
  <c r="C16" i="2"/>
  <c r="F16" i="2" s="1"/>
  <c r="C17" i="2"/>
  <c r="F17" i="2" s="1"/>
  <c r="C18" i="2"/>
  <c r="C6" i="2"/>
  <c r="F6" i="2" s="1"/>
  <c r="C7" i="2"/>
  <c r="F7" i="2" s="1"/>
  <c r="C8" i="2"/>
  <c r="F8" i="2" s="1"/>
  <c r="E6" i="2"/>
  <c r="E7" i="2"/>
  <c r="E8" i="2"/>
  <c r="E10" i="2" l="1"/>
  <c r="E19" i="2"/>
  <c r="E27" i="2"/>
  <c r="F10" i="2"/>
  <c r="F27" i="2"/>
  <c r="K12" i="1" l="1"/>
</calcChain>
</file>

<file path=xl/sharedStrings.xml><?xml version="1.0" encoding="utf-8"?>
<sst xmlns="http://schemas.openxmlformats.org/spreadsheetml/2006/main" count="34" uniqueCount="31">
  <si>
    <t>Приложение № 1 к Документации</t>
  </si>
  <si>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</si>
  <si>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</si>
  <si>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</si>
  <si>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</si>
  <si>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</si>
  <si>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</si>
  <si>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</si>
  <si>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</si>
  <si>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</si>
  <si>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</si>
  <si>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Начальная (максимальная) цена единицы товара (работы, услуги)</t>
  </si>
  <si>
    <t>Среднее квадратическое отклонение</t>
  </si>
  <si>
    <t>Руководитель контрактной службы: _______________ О.А. Дуюн</t>
  </si>
  <si>
    <t>Коэффициент вариации цен</t>
  </si>
  <si>
    <t>Расчет НМЦД методом сопоставимых рыночных цен (анализа рынка)</t>
  </si>
  <si>
    <t>КП 1</t>
  </si>
  <si>
    <t>КП2</t>
  </si>
  <si>
    <t>КП3</t>
  </si>
  <si>
    <t>Итого:</t>
  </si>
  <si>
    <t>усл. Ед.</t>
  </si>
  <si>
    <t xml:space="preserve">Замена болтов крепления опорно-поворотного устройства  </t>
  </si>
  <si>
    <t>Ремонт звукового сигнала пульта управления</t>
  </si>
  <si>
    <t>Установка кнопки аварийной остановки подъемника на пульте управления</t>
  </si>
  <si>
    <t>Установка концевого выключателя</t>
  </si>
  <si>
    <t>Установка ОПГ</t>
  </si>
  <si>
    <t>Дата подготовки обоснования НМЦД: 29.06.2026 г.</t>
  </si>
  <si>
    <t>штука</t>
  </si>
  <si>
    <t>Источник информации о цене за единицу товара (работы, услуги), руб. Комерческое предложение  Исх № 3 от 07.07.2026г.</t>
  </si>
  <si>
    <t>Источник информации о цене за единицу товара (работы, услуги), руб. Комерческое предложение  Исх № б/н от 07.07.2026г.</t>
  </si>
  <si>
    <t>Источник информации о цене за единицу товара (работы, услуги), руб. Коммерческое предложение Исх № 16 от 07.07.2026г.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</si>
</sst>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0" fontId="9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0" fontId="7" fillId="0" borderId="2" xfId="1" applyNumberFormat="1" applyFont="1" applyBorder="1" applyAlignment="1">
      <alignment horizontal="center" vertical="center" wrapText="1"/>
    </xf>
    <xf numFmtId="164" fontId="0" fillId="0" borderId="0" xfId="0" applyNumberFormat="1"/>
    <xf numFmtId="0" fontId="8" fillId="0" borderId="0" xfId="0" applyFont="1"/>
    <xf numFmtId="4" fontId="5" fillId="0" borderId="1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2" fontId="7" fillId="0" borderId="1" xfId="0" applyNumberFormat="1" applyFont="1" applyBorder="1" applyAlignment="1">
      <alignment horizontal="center" wrapText="1"/>
    </xf>
    <xf numFmtId="2" fontId="7" fillId="0" borderId="1" xfId="0" applyNumberFormat="1" applyFont="1" applyFill="1" applyBorder="1" applyAlignment="1">
      <alignment horizontal="center" wrapText="1"/>
    </xf>
    <xf numFmtId="2" fontId="1" fillId="0" borderId="1" xfId="0" applyNumberFormat="1" applyFont="1" applyBorder="1"/>
    <xf numFmtId="0" fontId="0" fillId="0" borderId="8" xfId="0" applyFill="1" applyBorder="1"/>
    <xf numFmtId="0" fontId="11" fillId="0" borderId="0" xfId="0" applyFont="1"/>
    <xf numFmtId="0" fontId="3" fillId="0" borderId="9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/>
    </xf>
    <xf numFmtId="10" fontId="7" fillId="3" borderId="2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6" xfId="0" applyFont="1" applyBorder="1" applyAlignment="1">
      <alignment horizontal="right" vertical="center" wrapText="1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topLeftCell="B7" zoomScale="70" zoomScaleNormal="70" zoomScaleSheetLayoutView="85" workbookViewId="0">
      <selection activeCell="I22" sqref="I22"/>
    </sheetView>
  </sheetViews>
  <sheetFormatPr defaultColWidth="8.81640625" defaultRowHeight="14.5"/>
  <cols>
    <col min="1" max="1" width="37.7265625" hidden="1" customWidth="1"/>
    <col min="2" max="2" width="4.7265625" customWidth="1"/>
    <col min="3" max="3" width="33.81640625" style="2" customWidth="1"/>
    <col min="4" max="4" width="10.81640625" customWidth="1"/>
    <col min="5" max="5" width="8" customWidth="1"/>
    <col min="6" max="6" width="15.453125" customWidth="1"/>
    <col min="7" max="8" width="16" customWidth="1"/>
    <col min="9" max="11" width="20.7265625" customWidth="1"/>
    <col min="12" max="12" width="27.453125" customWidth="1"/>
    <col min="15" max="15" width="10.54296875" customWidth="1"/>
    <col min="17" max="17" width="13" customWidth="1"/>
  </cols>
  <sheetData>
    <row r="1" spans="1:12">
      <c r="B1" s="3"/>
      <c r="L1" s="9" t="s">
        <v>0</v>
      </c>
    </row>
    <row r="2" spans="1:12">
      <c r="B2" s="3" t="s">
        <v>1</v>
      </c>
    </row>
    <row r="3" spans="1:12" ht="24" customHeight="1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s="1" customFormat="1" ht="32.25" customHeight="1">
      <c r="A4" s="5" t="s">
        <v>3</v>
      </c>
      <c r="B4" s="40"/>
      <c r="C4" s="41"/>
      <c r="D4" s="41"/>
      <c r="E4" s="41"/>
      <c r="F4" s="41"/>
      <c r="G4" s="41"/>
      <c r="H4" s="41"/>
      <c r="I4" s="41"/>
      <c r="J4" s="41"/>
      <c r="K4" s="41"/>
      <c r="L4" s="42"/>
    </row>
    <row r="5" spans="1:12" ht="43.5" customHeight="1">
      <c r="A5" s="43" t="s">
        <v>4</v>
      </c>
      <c r="B5" s="39" t="s">
        <v>5</v>
      </c>
      <c r="C5" s="39" t="s">
        <v>6</v>
      </c>
      <c r="D5" s="44" t="s">
        <v>7</v>
      </c>
      <c r="E5" s="44" t="s">
        <v>8</v>
      </c>
      <c r="F5" s="39" t="s">
        <v>9</v>
      </c>
      <c r="G5" s="39"/>
      <c r="H5" s="39"/>
      <c r="I5" s="39" t="s">
        <v>10</v>
      </c>
      <c r="J5" s="39"/>
      <c r="K5" s="39"/>
      <c r="L5" s="37" t="s">
        <v>15</v>
      </c>
    </row>
    <row r="6" spans="1:12" ht="198" customHeight="1">
      <c r="A6" s="43"/>
      <c r="B6" s="39"/>
      <c r="C6" s="39"/>
      <c r="D6" s="45"/>
      <c r="E6" s="45"/>
      <c r="F6" s="6" t="s">
        <v>30</v>
      </c>
      <c r="G6" s="6" t="s">
        <v>29</v>
      </c>
      <c r="H6" s="33" t="s">
        <v>28</v>
      </c>
      <c r="I6" s="10" t="s">
        <v>11</v>
      </c>
      <c r="J6" s="10" t="s">
        <v>12</v>
      </c>
      <c r="K6" s="4" t="s">
        <v>14</v>
      </c>
      <c r="L6" s="38"/>
    </row>
    <row r="7" spans="1:12" s="1" customFormat="1">
      <c r="A7" s="43"/>
      <c r="B7" s="7">
        <v>1</v>
      </c>
      <c r="C7" s="8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  <c r="J7" s="7">
        <v>9</v>
      </c>
      <c r="K7" s="7">
        <v>10</v>
      </c>
      <c r="L7" s="7">
        <v>11</v>
      </c>
    </row>
    <row r="8" spans="1:12" s="1" customFormat="1" ht="46" customHeight="1">
      <c r="A8" s="43"/>
      <c r="B8" s="27">
        <v>1</v>
      </c>
      <c r="C8" s="35" t="s">
        <v>21</v>
      </c>
      <c r="D8" s="29" t="s">
        <v>20</v>
      </c>
      <c r="E8" s="30">
        <v>1</v>
      </c>
      <c r="F8" s="34">
        <v>160615.44</v>
      </c>
      <c r="G8" s="34">
        <v>134810</v>
      </c>
      <c r="H8" s="34">
        <v>129320</v>
      </c>
      <c r="I8" s="11">
        <f t="shared" ref="I8:I11" si="0">ROUND(AVERAGE(F8:H8),2)</f>
        <v>141581.81</v>
      </c>
      <c r="J8" s="12">
        <f t="shared" ref="J8:J11" si="1">SQRT(((SUM((POWER(F8-I8,2)),(POWER(G8-I8,2)),(POWER(H8-H8,2)))))/2)</f>
        <v>14285.245564095147</v>
      </c>
      <c r="K8" s="13">
        <f t="shared" ref="K8:K11" si="2">J8/I8</f>
        <v>0.10089746390511004</v>
      </c>
      <c r="L8" s="17">
        <f>I8*E8</f>
        <v>141581.81</v>
      </c>
    </row>
    <row r="9" spans="1:12" s="1" customFormat="1" ht="37.5" customHeight="1">
      <c r="A9" s="43"/>
      <c r="B9" s="27">
        <v>2</v>
      </c>
      <c r="C9" s="35" t="s">
        <v>22</v>
      </c>
      <c r="D9" s="29" t="s">
        <v>20</v>
      </c>
      <c r="E9" s="30">
        <v>1</v>
      </c>
      <c r="F9" s="34">
        <v>8935.2800000000007</v>
      </c>
      <c r="G9" s="34">
        <v>9150</v>
      </c>
      <c r="H9" s="34">
        <v>7198</v>
      </c>
      <c r="I9" s="11">
        <f t="shared" si="0"/>
        <v>8427.76</v>
      </c>
      <c r="J9" s="12">
        <f t="shared" si="1"/>
        <v>624.18233233567264</v>
      </c>
      <c r="K9" s="13">
        <f t="shared" si="2"/>
        <v>7.4062661055330548E-2</v>
      </c>
      <c r="L9" s="17">
        <f>I9*E9</f>
        <v>8427.76</v>
      </c>
    </row>
    <row r="10" spans="1:12" s="1" customFormat="1" ht="50" customHeight="1">
      <c r="A10" s="43"/>
      <c r="B10" s="27">
        <v>3</v>
      </c>
      <c r="C10" s="35" t="s">
        <v>23</v>
      </c>
      <c r="D10" s="29" t="s">
        <v>20</v>
      </c>
      <c r="E10" s="30">
        <v>1</v>
      </c>
      <c r="F10" s="34">
        <v>9875.9</v>
      </c>
      <c r="G10" s="34">
        <v>9760</v>
      </c>
      <c r="H10" s="34">
        <v>7954.4</v>
      </c>
      <c r="I10" s="11">
        <f t="shared" si="0"/>
        <v>9196.77</v>
      </c>
      <c r="J10" s="12">
        <f t="shared" si="1"/>
        <v>623.87722742539597</v>
      </c>
      <c r="K10" s="32">
        <f t="shared" si="2"/>
        <v>6.7836558642370745E-2</v>
      </c>
      <c r="L10" s="17">
        <f>I10*E10</f>
        <v>9196.77</v>
      </c>
    </row>
    <row r="11" spans="1:12" s="1" customFormat="1" ht="40.5" customHeight="1">
      <c r="A11" s="43"/>
      <c r="B11" s="27">
        <v>4</v>
      </c>
      <c r="C11" s="35" t="s">
        <v>25</v>
      </c>
      <c r="D11" s="29" t="s">
        <v>20</v>
      </c>
      <c r="E11" s="30">
        <v>1</v>
      </c>
      <c r="F11" s="34">
        <v>488000</v>
      </c>
      <c r="G11" s="34">
        <v>475800</v>
      </c>
      <c r="H11" s="34">
        <v>437858</v>
      </c>
      <c r="I11" s="11">
        <f t="shared" si="0"/>
        <v>467219.33</v>
      </c>
      <c r="J11" s="12">
        <f t="shared" si="1"/>
        <v>15897.549234045464</v>
      </c>
      <c r="K11" s="32">
        <f t="shared" si="2"/>
        <v>3.4025880808581835E-2</v>
      </c>
      <c r="L11" s="17">
        <f>I11*E11</f>
        <v>467219.33</v>
      </c>
    </row>
    <row r="12" spans="1:12" s="1" customFormat="1" ht="49.5" customHeight="1">
      <c r="A12" s="43"/>
      <c r="B12" s="28">
        <v>5</v>
      </c>
      <c r="C12" s="36" t="s">
        <v>24</v>
      </c>
      <c r="D12" s="29" t="s">
        <v>27</v>
      </c>
      <c r="E12" s="30">
        <v>5</v>
      </c>
      <c r="F12" s="34">
        <v>14688.8</v>
      </c>
      <c r="G12" s="34">
        <v>13420</v>
      </c>
      <c r="H12" s="34">
        <v>11834</v>
      </c>
      <c r="I12" s="11">
        <f>ROUND(AVERAGE(F12:H12),2)</f>
        <v>13314.27</v>
      </c>
      <c r="J12" s="12">
        <f>SQRT(((SUM((POWER(F12-I12,2)),(POWER(G12-I12,2)),(POWER(H12-H12,2)))))/2)</f>
        <v>974.81063643150628</v>
      </c>
      <c r="K12" s="13">
        <f t="shared" ref="K12" si="3">J12/I12</f>
        <v>7.3215477561406395E-2</v>
      </c>
      <c r="L12" s="17">
        <f>I12*E12</f>
        <v>66571.350000000006</v>
      </c>
    </row>
    <row r="13" spans="1:12" s="1" customFormat="1" ht="38.25" customHeight="1">
      <c r="A13" s="43"/>
      <c r="B13" s="46" t="s">
        <v>19</v>
      </c>
      <c r="C13" s="47"/>
      <c r="D13" s="47"/>
      <c r="E13" s="47"/>
      <c r="F13" s="47"/>
      <c r="G13" s="47"/>
      <c r="H13" s="47"/>
      <c r="I13" s="47"/>
      <c r="J13" s="47"/>
      <c r="K13" s="48"/>
      <c r="L13" s="16">
        <f>SUM(L8:L12)</f>
        <v>692997.02</v>
      </c>
    </row>
    <row r="16" spans="1:12" ht="15.5">
      <c r="B16" s="15" t="s">
        <v>26</v>
      </c>
      <c r="L16" s="14"/>
    </row>
    <row r="18" spans="2:2" ht="15.5">
      <c r="B18" s="15" t="s">
        <v>13</v>
      </c>
    </row>
  </sheetData>
  <autoFilter ref="A7:L13"/>
  <mergeCells count="11">
    <mergeCell ref="L5:L6"/>
    <mergeCell ref="A3:L3"/>
    <mergeCell ref="B4:L4"/>
    <mergeCell ref="F5:H5"/>
    <mergeCell ref="I5:K5"/>
    <mergeCell ref="A5:A13"/>
    <mergeCell ref="B5:B6"/>
    <mergeCell ref="C5:C6"/>
    <mergeCell ref="D5:D6"/>
    <mergeCell ref="E5:E6"/>
    <mergeCell ref="B13:K13"/>
  </mergeCells>
  <pageMargins left="0.25" right="0.25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7"/>
  <sheetViews>
    <sheetView workbookViewId="0">
      <selection activeCell="C5" sqref="C5"/>
    </sheetView>
  </sheetViews>
  <sheetFormatPr defaultColWidth="9" defaultRowHeight="14.5"/>
  <cols>
    <col min="1" max="1" width="6.54296875" customWidth="1"/>
    <col min="2" max="2" width="17.54296875" customWidth="1"/>
    <col min="3" max="3" width="12.54296875" customWidth="1"/>
    <col min="5" max="5" width="15.54296875" customWidth="1"/>
    <col min="6" max="6" width="12.7265625" customWidth="1"/>
    <col min="7" max="7" width="9.54296875" bestFit="1" customWidth="1"/>
    <col min="10" max="10" width="10.54296875" bestFit="1" customWidth="1"/>
  </cols>
  <sheetData>
    <row r="3" spans="1:10">
      <c r="C3" s="26" t="s">
        <v>16</v>
      </c>
    </row>
    <row r="5" spans="1:10" ht="15.5">
      <c r="A5" s="20">
        <v>1</v>
      </c>
      <c r="B5" s="17">
        <v>131652</v>
      </c>
      <c r="C5" s="20">
        <f>B5*1.22</f>
        <v>160615.44</v>
      </c>
      <c r="D5" s="18">
        <v>1</v>
      </c>
      <c r="E5" s="22">
        <f>B5*D5</f>
        <v>131652</v>
      </c>
      <c r="F5" s="21">
        <f>C5*D5</f>
        <v>160615.44</v>
      </c>
      <c r="G5" s="21">
        <v>160615.44</v>
      </c>
    </row>
    <row r="6" spans="1:10" ht="15.5">
      <c r="A6" s="20">
        <v>2</v>
      </c>
      <c r="B6" s="17">
        <v>7324</v>
      </c>
      <c r="C6" s="20">
        <f t="shared" ref="C6:C8" si="0">B6*1.22</f>
        <v>8935.2800000000007</v>
      </c>
      <c r="D6" s="18">
        <v>1</v>
      </c>
      <c r="E6" s="22">
        <f t="shared" ref="E6:E8" si="1">B6*D6</f>
        <v>7324</v>
      </c>
      <c r="F6" s="21">
        <f t="shared" ref="F6:F8" si="2">C6*D6</f>
        <v>8935.2800000000007</v>
      </c>
      <c r="G6" s="21">
        <v>8935.2800000000007</v>
      </c>
    </row>
    <row r="7" spans="1:10" ht="15.5">
      <c r="A7" s="20">
        <v>3</v>
      </c>
      <c r="B7" s="17">
        <v>8095</v>
      </c>
      <c r="C7" s="20">
        <f t="shared" si="0"/>
        <v>9875.9</v>
      </c>
      <c r="D7" s="18">
        <v>1</v>
      </c>
      <c r="E7" s="22">
        <f t="shared" si="1"/>
        <v>8095</v>
      </c>
      <c r="F7" s="21">
        <f t="shared" si="2"/>
        <v>9875.9</v>
      </c>
      <c r="G7" s="21">
        <v>9875.9</v>
      </c>
    </row>
    <row r="8" spans="1:10" ht="15.5">
      <c r="A8" s="20">
        <v>4</v>
      </c>
      <c r="B8" s="17">
        <v>400000</v>
      </c>
      <c r="C8" s="20">
        <f t="shared" si="0"/>
        <v>488000</v>
      </c>
      <c r="D8" s="18">
        <v>1</v>
      </c>
      <c r="E8" s="22">
        <f t="shared" si="1"/>
        <v>400000</v>
      </c>
      <c r="F8" s="21">
        <f t="shared" si="2"/>
        <v>488000</v>
      </c>
      <c r="G8" s="21">
        <v>488000</v>
      </c>
    </row>
    <row r="9" spans="1:10" ht="15.5">
      <c r="A9" s="20">
        <v>5</v>
      </c>
      <c r="B9" s="31">
        <v>12040</v>
      </c>
      <c r="C9" s="20">
        <f>B9*1.22</f>
        <v>14688.8</v>
      </c>
      <c r="D9" s="18">
        <v>5</v>
      </c>
      <c r="E9" s="22">
        <f>B9*D9</f>
        <v>60200</v>
      </c>
      <c r="F9" s="21">
        <f>C9*D9</f>
        <v>73444</v>
      </c>
      <c r="G9" s="21">
        <v>14688.8</v>
      </c>
    </row>
    <row r="10" spans="1:10" ht="15.5">
      <c r="A10" s="20"/>
      <c r="B10" s="20"/>
      <c r="C10" s="21"/>
      <c r="D10" s="20"/>
      <c r="E10" s="23">
        <f>SUM(E5:E9)</f>
        <v>607271</v>
      </c>
      <c r="F10" s="21">
        <f>SUM(F5:F9)</f>
        <v>740870.62</v>
      </c>
      <c r="G10" s="20"/>
      <c r="I10">
        <v>740870.62</v>
      </c>
      <c r="J10" s="19">
        <f>I10/1.22</f>
        <v>607271</v>
      </c>
    </row>
    <row r="13" spans="1:10">
      <c r="C13" s="26" t="s">
        <v>17</v>
      </c>
    </row>
    <row r="14" spans="1:10" ht="15.5">
      <c r="A14" s="20">
        <v>1</v>
      </c>
      <c r="B14" s="24">
        <v>110500</v>
      </c>
      <c r="C14" s="20">
        <f>B14*1.22</f>
        <v>134810</v>
      </c>
      <c r="D14" s="18">
        <v>1</v>
      </c>
      <c r="E14" s="21">
        <f>B14*D14</f>
        <v>110500</v>
      </c>
      <c r="F14" s="20">
        <f>C14*D14</f>
        <v>134810</v>
      </c>
      <c r="G14" s="20">
        <v>134810</v>
      </c>
    </row>
    <row r="15" spans="1:10" ht="15.5">
      <c r="A15" s="20">
        <v>2</v>
      </c>
      <c r="B15" s="21">
        <v>7500</v>
      </c>
      <c r="C15" s="20">
        <f t="shared" ref="C15:C18" si="3">B15*1.22</f>
        <v>9150</v>
      </c>
      <c r="D15" s="18">
        <v>1</v>
      </c>
      <c r="E15" s="21">
        <f t="shared" ref="E15:E18" si="4">B15*D15</f>
        <v>7500</v>
      </c>
      <c r="F15" s="20">
        <f t="shared" ref="F15:F17" si="5">C15*D15</f>
        <v>9150</v>
      </c>
      <c r="G15" s="20">
        <v>9150</v>
      </c>
    </row>
    <row r="16" spans="1:10" ht="15.5">
      <c r="A16" s="20">
        <v>3</v>
      </c>
      <c r="B16" s="21">
        <v>8000</v>
      </c>
      <c r="C16" s="20">
        <f t="shared" si="3"/>
        <v>9760</v>
      </c>
      <c r="D16" s="18">
        <v>1</v>
      </c>
      <c r="E16" s="21">
        <f t="shared" si="4"/>
        <v>8000</v>
      </c>
      <c r="F16" s="20">
        <f t="shared" si="5"/>
        <v>9760</v>
      </c>
      <c r="G16" s="20">
        <v>9760</v>
      </c>
    </row>
    <row r="17" spans="1:7" ht="15.5">
      <c r="A17" s="20">
        <v>4</v>
      </c>
      <c r="B17" s="21">
        <v>390000</v>
      </c>
      <c r="C17" s="20">
        <f t="shared" si="3"/>
        <v>475800</v>
      </c>
      <c r="D17" s="18">
        <v>1</v>
      </c>
      <c r="E17" s="21">
        <f t="shared" si="4"/>
        <v>390000</v>
      </c>
      <c r="F17" s="20">
        <f t="shared" si="5"/>
        <v>475800</v>
      </c>
      <c r="G17" s="20">
        <v>475800</v>
      </c>
    </row>
    <row r="18" spans="1:7" ht="15.5">
      <c r="A18" s="20">
        <v>5</v>
      </c>
      <c r="B18" s="21">
        <v>11000</v>
      </c>
      <c r="C18" s="20">
        <f t="shared" si="3"/>
        <v>13420</v>
      </c>
      <c r="D18" s="18">
        <v>5</v>
      </c>
      <c r="E18" s="21">
        <f t="shared" si="4"/>
        <v>55000</v>
      </c>
      <c r="F18" s="20">
        <f>C18*D18</f>
        <v>67100</v>
      </c>
      <c r="G18" s="20">
        <v>13420</v>
      </c>
    </row>
    <row r="19" spans="1:7">
      <c r="C19" s="25"/>
      <c r="E19" s="19">
        <f>SUM(E14:E18)</f>
        <v>571000</v>
      </c>
      <c r="F19" s="19">
        <f>SUM(F14:F18)</f>
        <v>696620</v>
      </c>
    </row>
    <row r="21" spans="1:7">
      <c r="C21" s="26" t="s">
        <v>18</v>
      </c>
    </row>
    <row r="22" spans="1:7" ht="15.5">
      <c r="A22" s="20">
        <v>1</v>
      </c>
      <c r="B22" s="21">
        <v>106000</v>
      </c>
      <c r="C22" s="21">
        <f>B22*1.22</f>
        <v>129320</v>
      </c>
      <c r="D22" s="18">
        <v>1</v>
      </c>
      <c r="E22" s="19">
        <f>D22*B22</f>
        <v>106000</v>
      </c>
      <c r="F22" s="19">
        <f t="shared" ref="F22:F25" si="6">C22*D22</f>
        <v>129320</v>
      </c>
      <c r="G22" s="19">
        <v>129320</v>
      </c>
    </row>
    <row r="23" spans="1:7" ht="15.5">
      <c r="A23" s="20">
        <v>2</v>
      </c>
      <c r="B23" s="21">
        <v>5900</v>
      </c>
      <c r="C23" s="21">
        <f t="shared" ref="C23:C26" si="7">B23*1.22</f>
        <v>7198</v>
      </c>
      <c r="D23" s="18">
        <v>1</v>
      </c>
      <c r="E23" s="19">
        <f t="shared" ref="E23:E26" si="8">D23*B23</f>
        <v>5900</v>
      </c>
      <c r="F23" s="19">
        <f t="shared" si="6"/>
        <v>7198</v>
      </c>
      <c r="G23" s="19">
        <v>7198</v>
      </c>
    </row>
    <row r="24" spans="1:7" ht="15.5">
      <c r="A24" s="20">
        <v>3</v>
      </c>
      <c r="B24" s="21">
        <v>6520</v>
      </c>
      <c r="C24" s="21">
        <f t="shared" si="7"/>
        <v>7954.4</v>
      </c>
      <c r="D24" s="18">
        <v>1</v>
      </c>
      <c r="E24" s="19">
        <f t="shared" si="8"/>
        <v>6520</v>
      </c>
      <c r="F24" s="19">
        <f t="shared" si="6"/>
        <v>7954.4</v>
      </c>
      <c r="G24" s="19">
        <v>7954.4</v>
      </c>
    </row>
    <row r="25" spans="1:7" ht="15.5">
      <c r="A25" s="20">
        <v>4</v>
      </c>
      <c r="B25" s="21">
        <v>358900</v>
      </c>
      <c r="C25" s="21">
        <f t="shared" si="7"/>
        <v>437858</v>
      </c>
      <c r="D25" s="18">
        <v>1</v>
      </c>
      <c r="E25" s="19">
        <f t="shared" si="8"/>
        <v>358900</v>
      </c>
      <c r="F25" s="19">
        <f t="shared" si="6"/>
        <v>437858</v>
      </c>
      <c r="G25" s="19">
        <v>437858</v>
      </c>
    </row>
    <row r="26" spans="1:7" ht="15.5">
      <c r="A26" s="20">
        <v>5</v>
      </c>
      <c r="B26" s="21">
        <v>9700</v>
      </c>
      <c r="C26" s="21">
        <f t="shared" si="7"/>
        <v>11834</v>
      </c>
      <c r="D26" s="18">
        <v>5</v>
      </c>
      <c r="E26" s="19">
        <f t="shared" si="8"/>
        <v>48500</v>
      </c>
      <c r="F26" s="19">
        <f>C26*D26</f>
        <v>59170</v>
      </c>
      <c r="G26" s="19">
        <v>11834</v>
      </c>
    </row>
    <row r="27" spans="1:7">
      <c r="E27" s="19">
        <f>SUM(E22:E26)</f>
        <v>525820</v>
      </c>
      <c r="F27">
        <f>SUM(F22:F26)</f>
        <v>641500.4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КрасноваКонтракт</dc:creator>
  <cp:lastModifiedBy>1</cp:lastModifiedBy>
  <cp:lastPrinted>2026-08-21T09:37:08Z</cp:lastPrinted>
  <dcterms:created xsi:type="dcterms:W3CDTF">2006-09-16T00:00:00Z</dcterms:created>
  <dcterms:modified xsi:type="dcterms:W3CDTF">2026-08-21T09:37:17Z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CC8E68C6F61647E7A341FA602A15E681_13</vt:lpwstr>
  </property>
  <property fmtid="{D5CDD505-2E9C-101B-9397-08002B2CF9AE}" pid="3" name="KSOProductBuildVer">
    <vt:lpwstr>1049-12.2.0.19805</vt:lpwstr>
  </property>
</Properties>
</file>